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 defaultThemeVersion="124226"/>
  <xr:revisionPtr revIDLastSave="0" documentId="13_ncr:1_{6C9C23D4-D846-48C1-9957-0C7E7596F163}" xr6:coauthVersionLast="36" xr6:coauthVersionMax="36" xr10:uidLastSave="{00000000-0000-0000-0000-000000000000}"/>
  <bookViews>
    <workbookView xWindow="0" yWindow="900" windowWidth="15600" windowHeight="6864" tabRatio="941" xr2:uid="{00000000-000D-0000-FFFF-FFFF00000000}"/>
  </bookViews>
  <sheets>
    <sheet name="IESC&gt;&gt;" sheetId="35" r:id="rId1"/>
    <sheet name="Indicators - Quaterly" sheetId="20" r:id="rId2"/>
    <sheet name="Indicators - Annual" sheetId="31" r:id="rId3"/>
    <sheet name="Portfolio" sheetId="21" r:id="rId4"/>
    <sheet name="Operational Performance" sheetId="27" r:id="rId5"/>
    <sheet name="P&amp;L" sheetId="9" r:id="rId6"/>
    <sheet name="Gross Revenue" sheetId="23" r:id="rId7"/>
    <sheet name="Costs and Expenses" sheetId="28" r:id="rId8"/>
    <sheet name="Other Op. Revenue (Expenses)" sheetId="30" r:id="rId9"/>
    <sheet name="Consolidated Statement" sheetId="13" r:id="rId10"/>
    <sheet name="Cash Flow" sheetId="19" r:id="rId11"/>
    <sheet name="IGTI&gt;&gt;" sheetId="32" r:id="rId12"/>
    <sheet name="P&amp;L IGTI" sheetId="33" r:id="rId13"/>
    <sheet name="Consolidated Statement IGTI" sheetId="34" r:id="rId14"/>
  </sheets>
  <externalReferences>
    <externalReference r:id="rId15"/>
    <externalReference r:id="rId16"/>
    <externalReference r:id="rId17"/>
  </externalReferences>
  <definedNames>
    <definedName name="_100" localSheetId="13">#REF!</definedName>
    <definedName name="_100" localSheetId="7">#REF!</definedName>
    <definedName name="_100" localSheetId="6">#REF!</definedName>
    <definedName name="_100" localSheetId="0">#REF!</definedName>
    <definedName name="_100" localSheetId="2">#REF!</definedName>
    <definedName name="_100" localSheetId="4">#REF!</definedName>
    <definedName name="_100" localSheetId="8">#REF!</definedName>
    <definedName name="_100" localSheetId="12">#REF!</definedName>
    <definedName name="_100">#REF!</definedName>
    <definedName name="ano_anterior" localSheetId="10">#REF!</definedName>
    <definedName name="ano_anterior" localSheetId="13">#REF!</definedName>
    <definedName name="ano_anterior" localSheetId="7">#REF!</definedName>
    <definedName name="ano_anterior" localSheetId="6">#REF!</definedName>
    <definedName name="ano_anterior" localSheetId="0">#REF!</definedName>
    <definedName name="ano_anterior" localSheetId="2">#REF!</definedName>
    <definedName name="ano_anterior" localSheetId="1">#REF!</definedName>
    <definedName name="ano_anterior" localSheetId="4">#REF!</definedName>
    <definedName name="ano_anterior" localSheetId="8">#REF!</definedName>
    <definedName name="ano_anterior" localSheetId="12">#REF!</definedName>
    <definedName name="ano_anterior" localSheetId="3">#REF!</definedName>
    <definedName name="ano_anterior">#REF!</definedName>
    <definedName name="language" localSheetId="10">[1]Hints!$F$1</definedName>
    <definedName name="language" localSheetId="9">[1]Hints!$F$1</definedName>
    <definedName name="language" localSheetId="13">[1]Hints!$F$1</definedName>
    <definedName name="language" localSheetId="7">[1]Hints!$F$1</definedName>
    <definedName name="language" localSheetId="6">[1]Hints!$F$1</definedName>
    <definedName name="language" localSheetId="2">[1]Hints!$F$1</definedName>
    <definedName name="language" localSheetId="1">[1]Hints!$F$1</definedName>
    <definedName name="language" localSheetId="4">[1]Hints!$F$1</definedName>
    <definedName name="language" localSheetId="8">[1]Hints!$F$1</definedName>
    <definedName name="language" localSheetId="5">[1]Hints!$F$1</definedName>
    <definedName name="language" localSheetId="12">[1]Hints!$F$1</definedName>
    <definedName name="language" localSheetId="3">[1]Hints!$F$1</definedName>
    <definedName name="Language">[2]Capa!$Q$2</definedName>
    <definedName name="NOI" localSheetId="10">#REF!</definedName>
    <definedName name="NOI" localSheetId="13">#REF!</definedName>
    <definedName name="NOI" localSheetId="7">#REF!</definedName>
    <definedName name="NOI" localSheetId="6">#REF!</definedName>
    <definedName name="NOI" localSheetId="0">#REF!</definedName>
    <definedName name="NOI" localSheetId="2">#REF!</definedName>
    <definedName name="NOI" localSheetId="1">#REF!</definedName>
    <definedName name="NOI" localSheetId="4">#REF!</definedName>
    <definedName name="NOI" localSheetId="8">#REF!</definedName>
    <definedName name="NOI" localSheetId="12">#REF!</definedName>
    <definedName name="NOI" localSheetId="3">#REF!</definedName>
    <definedName name="NOI">#REF!</definedName>
    <definedName name="NOIFin" localSheetId="10">#REF!</definedName>
    <definedName name="NOIFin" localSheetId="13">#REF!</definedName>
    <definedName name="NOIFin" localSheetId="7">#REF!</definedName>
    <definedName name="NOIFin" localSheetId="6">#REF!</definedName>
    <definedName name="NOIFin" localSheetId="0">#REF!</definedName>
    <definedName name="NOIFin" localSheetId="2">#REF!</definedName>
    <definedName name="NOIFin" localSheetId="1">#REF!</definedName>
    <definedName name="NOIFin" localSheetId="4">#REF!</definedName>
    <definedName name="NOIFin" localSheetId="8">#REF!</definedName>
    <definedName name="NOIFin" localSheetId="12">#REF!</definedName>
    <definedName name="NOIFin" localSheetId="3">#REF!</definedName>
    <definedName name="NOIFin">#REF!</definedName>
    <definedName name="Savassi1T07" localSheetId="10">#REF!</definedName>
    <definedName name="Savassi1T07" localSheetId="13">#REF!</definedName>
    <definedName name="Savassi1T07" localSheetId="7">#REF!</definedName>
    <definedName name="Savassi1T07" localSheetId="6">#REF!</definedName>
    <definedName name="Savassi1T07" localSheetId="0">#REF!</definedName>
    <definedName name="Savassi1T07" localSheetId="2">#REF!</definedName>
    <definedName name="Savassi1T07" localSheetId="1">#REF!</definedName>
    <definedName name="Savassi1T07" localSheetId="4">#REF!</definedName>
    <definedName name="Savassi1T07" localSheetId="8">#REF!</definedName>
    <definedName name="Savassi1T07" localSheetId="12">#REF!</definedName>
    <definedName name="Savassi1T07" localSheetId="3">#REF!</definedName>
    <definedName name="Savassi1T07">#REF!</definedName>
    <definedName name="_xlnm.Print_Titles" localSheetId="10">'Cash Flow'!$A:$A,'Cash Flow'!$1:$1</definedName>
    <definedName name="_xlnm.Print_Titles" localSheetId="9">'Consolidated Statement'!$A:$A,'Consolidated Statement'!$1:$1</definedName>
    <definedName name="_xlnm.Print_Titles" localSheetId="13">'Consolidated Statement IGTI'!$A:$A,'Consolidated Statement IGTI'!$1:$1</definedName>
    <definedName name="_xlnm.Print_Titles" localSheetId="7">'Costs and Expenses'!$A:$A,'Costs and Expenses'!$1:$1</definedName>
    <definedName name="_xlnm.Print_Titles" localSheetId="6">'Gross Revenue'!$A:$A,'Gross Revenue'!$1:$1</definedName>
    <definedName name="_xlnm.Print_Titles" localSheetId="2">'Indicators - Annual'!$A:$A,'Indicators - Annual'!$1:$1</definedName>
    <definedName name="_xlnm.Print_Titles" localSheetId="1">'Indicators - Quaterly'!$A:$A,'Indicators - Quaterly'!$1:$1</definedName>
    <definedName name="_xlnm.Print_Titles" localSheetId="4">'Operational Performance'!$A:$A,'Operational Performance'!$1:$1</definedName>
    <definedName name="_xlnm.Print_Titles" localSheetId="8">'Other Op. Revenue (Expenses)'!$A:$A,'Other Op. Revenue (Expenses)'!$1:$1</definedName>
    <definedName name="_xlnm.Print_Titles" localSheetId="5">'P&amp;L'!$A:$A,'P&amp;L'!$1:$1</definedName>
    <definedName name="_xlnm.Print_Titles" localSheetId="12">'P&amp;L IGTI'!$A:$A,'P&amp;L IGTI'!$1:$1</definedName>
    <definedName name="_xlnm.Print_Titles" localSheetId="3">Portfolio!$A:$A,Portfolio!$1:$1</definedName>
    <definedName name="Unidade">'[1]P&amp;L'!$C$4</definedName>
    <definedName name="xxxxxxxxxxx" localSheetId="13">#REF!</definedName>
    <definedName name="xxxxxxxxxxx" localSheetId="0">#REF!</definedName>
    <definedName name="xxxxxxxxxxx" localSheetId="12">#REF!</definedName>
    <definedName name="xxxxxxxxxxx">#REF!</definedName>
  </definedNames>
  <calcPr calcId="191029"/>
</workbook>
</file>

<file path=xl/calcChain.xml><?xml version="1.0" encoding="utf-8"?>
<calcChain xmlns="http://schemas.openxmlformats.org/spreadsheetml/2006/main">
  <c r="AQ31" i="34" l="1"/>
  <c r="AP31" i="34"/>
  <c r="AI31" i="34"/>
  <c r="AH31" i="34"/>
  <c r="AA31" i="34"/>
  <c r="Z31" i="34"/>
  <c r="S31" i="34"/>
  <c r="R31" i="34"/>
  <c r="K31" i="34"/>
  <c r="J31" i="34"/>
  <c r="C31" i="34"/>
  <c r="B31" i="34"/>
  <c r="AW1" i="34"/>
  <c r="AW110" i="34" s="1"/>
  <c r="AV1" i="34"/>
  <c r="AV110" i="34" s="1"/>
  <c r="AU1" i="34"/>
  <c r="AU83" i="34" s="1"/>
  <c r="AT1" i="34"/>
  <c r="AT110" i="34" s="1"/>
  <c r="AS1" i="34"/>
  <c r="AS110" i="34" s="1"/>
  <c r="AR1" i="34"/>
  <c r="AR110" i="34" s="1"/>
  <c r="AQ1" i="34"/>
  <c r="AQ110" i="34" s="1"/>
  <c r="AP1" i="34"/>
  <c r="AP83" i="34" s="1"/>
  <c r="AO1" i="34"/>
  <c r="AO31" i="34" s="1"/>
  <c r="AN1" i="34"/>
  <c r="AN31" i="34" s="1"/>
  <c r="AM1" i="34"/>
  <c r="AM110" i="34" s="1"/>
  <c r="AL1" i="34"/>
  <c r="AL110" i="34" s="1"/>
  <c r="AK1" i="34"/>
  <c r="AK110" i="34" s="1"/>
  <c r="AJ1" i="34"/>
  <c r="AJ110" i="34" s="1"/>
  <c r="AI1" i="34"/>
  <c r="AI110" i="34" s="1"/>
  <c r="AH1" i="34"/>
  <c r="AH61" i="34" s="1"/>
  <c r="AG1" i="34"/>
  <c r="AG31" i="34" s="1"/>
  <c r="AF1" i="34"/>
  <c r="AF31" i="34" s="1"/>
  <c r="AE1" i="34"/>
  <c r="AE3" i="34" s="1"/>
  <c r="AD1" i="34"/>
  <c r="AD110" i="34" s="1"/>
  <c r="AC1" i="34"/>
  <c r="AC110" i="34" s="1"/>
  <c r="AB1" i="34"/>
  <c r="AB110" i="34" s="1"/>
  <c r="AA1" i="34"/>
  <c r="AA110" i="34" s="1"/>
  <c r="Z1" i="34"/>
  <c r="Z110" i="34" s="1"/>
  <c r="Y1" i="34"/>
  <c r="Y31" i="34" s="1"/>
  <c r="X1" i="34"/>
  <c r="X31" i="34" s="1"/>
  <c r="W1" i="34"/>
  <c r="W31" i="34" s="1"/>
  <c r="V1" i="34"/>
  <c r="V3" i="34" s="1"/>
  <c r="U1" i="34"/>
  <c r="U110" i="34" s="1"/>
  <c r="T1" i="34"/>
  <c r="T110" i="34" s="1"/>
  <c r="S1" i="34"/>
  <c r="S110" i="34" s="1"/>
  <c r="R1" i="34"/>
  <c r="R110" i="34" s="1"/>
  <c r="Q1" i="34"/>
  <c r="Q31" i="34" s="1"/>
  <c r="P1" i="34"/>
  <c r="P31" i="34" s="1"/>
  <c r="O1" i="34"/>
  <c r="O31" i="34" s="1"/>
  <c r="N1" i="34"/>
  <c r="N110" i="34" s="1"/>
  <c r="M1" i="34"/>
  <c r="M110" i="34" s="1"/>
  <c r="L1" i="34"/>
  <c r="L110" i="34" s="1"/>
  <c r="K1" i="34"/>
  <c r="K110" i="34" s="1"/>
  <c r="J1" i="34"/>
  <c r="J3" i="34" s="1"/>
  <c r="I1" i="34"/>
  <c r="I31" i="34" s="1"/>
  <c r="H1" i="34"/>
  <c r="H31" i="34" s="1"/>
  <c r="G1" i="34"/>
  <c r="G31" i="34" s="1"/>
  <c r="F1" i="34"/>
  <c r="F110" i="34" s="1"/>
  <c r="E1" i="34"/>
  <c r="E110" i="34" s="1"/>
  <c r="D1" i="34"/>
  <c r="D110" i="34" s="1"/>
  <c r="C1" i="34"/>
  <c r="C110" i="34" s="1"/>
  <c r="B1" i="34"/>
  <c r="B110" i="34" s="1"/>
  <c r="AW26" i="33"/>
  <c r="AV26" i="33"/>
  <c r="AU26" i="33"/>
  <c r="AW3" i="33"/>
  <c r="AV3" i="33"/>
  <c r="AU3" i="33"/>
  <c r="AG3" i="33"/>
  <c r="AF3" i="33"/>
  <c r="AE3" i="33"/>
  <c r="AD3" i="33"/>
  <c r="AC3" i="33"/>
  <c r="AB3" i="33"/>
  <c r="AA3" i="33"/>
  <c r="Z3" i="33"/>
  <c r="Y3" i="33"/>
  <c r="X3" i="33"/>
  <c r="W3" i="33"/>
  <c r="V3" i="33"/>
  <c r="U3" i="33"/>
  <c r="T3" i="33"/>
  <c r="S3" i="33"/>
  <c r="R3" i="33"/>
  <c r="Q3" i="33"/>
  <c r="P3" i="33"/>
  <c r="O3" i="33"/>
  <c r="N3" i="33"/>
  <c r="M3" i="33"/>
  <c r="L3" i="33"/>
  <c r="K3" i="33"/>
  <c r="J3" i="33"/>
  <c r="I3" i="33"/>
  <c r="H3" i="33"/>
  <c r="G3" i="33"/>
  <c r="F3" i="33"/>
  <c r="E3" i="33"/>
  <c r="D3" i="33"/>
  <c r="C3" i="33"/>
  <c r="B3" i="33"/>
  <c r="AT1" i="33"/>
  <c r="AT26" i="33" s="1"/>
  <c r="AS1" i="33"/>
  <c r="AS26" i="33" s="1"/>
  <c r="AR1" i="33"/>
  <c r="AR26" i="33" s="1"/>
  <c r="AQ1" i="33"/>
  <c r="AQ3" i="33" s="1"/>
  <c r="AP1" i="33"/>
  <c r="AP26" i="33" s="1"/>
  <c r="AO1" i="33"/>
  <c r="AO26" i="33" s="1"/>
  <c r="AN1" i="33"/>
  <c r="AN26" i="33" s="1"/>
  <c r="AM1" i="33"/>
  <c r="AM26" i="33" s="1"/>
  <c r="AL1" i="33"/>
  <c r="AL26" i="33" s="1"/>
  <c r="AK1" i="33"/>
  <c r="AK26" i="33" s="1"/>
  <c r="AJ1" i="33"/>
  <c r="AJ26" i="33" s="1"/>
  <c r="AI1" i="33"/>
  <c r="AI3" i="33" s="1"/>
  <c r="AH1" i="33"/>
  <c r="AH26" i="33" s="1"/>
  <c r="AW9" i="23"/>
  <c r="AW41" i="9"/>
  <c r="AV41" i="9"/>
  <c r="AU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B41" i="9"/>
  <c r="AW26" i="9"/>
  <c r="AV26" i="9"/>
  <c r="AU26" i="9"/>
  <c r="AG26" i="9"/>
  <c r="AF26" i="9"/>
  <c r="AE26" i="9"/>
  <c r="AD26" i="9"/>
  <c r="AC26" i="9"/>
  <c r="AB26" i="9"/>
  <c r="AA26" i="9"/>
  <c r="Z26" i="9"/>
  <c r="Y26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/>
  <c r="AW3" i="9"/>
  <c r="AV3" i="9"/>
  <c r="AU3" i="9"/>
  <c r="AG3" i="9"/>
  <c r="AF3" i="9"/>
  <c r="AE3" i="9"/>
  <c r="AD3" i="9"/>
  <c r="AC3" i="9"/>
  <c r="AB3" i="9"/>
  <c r="AA3" i="9"/>
  <c r="Z3" i="9"/>
  <c r="Y3" i="9"/>
  <c r="X3" i="9"/>
  <c r="W3" i="9"/>
  <c r="V3" i="9"/>
  <c r="U3" i="9"/>
  <c r="T3" i="9"/>
  <c r="S3" i="9"/>
  <c r="R3" i="9"/>
  <c r="Q3" i="9"/>
  <c r="P3" i="9"/>
  <c r="O3" i="9"/>
  <c r="N3" i="9"/>
  <c r="M3" i="9"/>
  <c r="L3" i="9"/>
  <c r="K3" i="9"/>
  <c r="J3" i="9"/>
  <c r="I3" i="9"/>
  <c r="H3" i="9"/>
  <c r="G3" i="9"/>
  <c r="F3" i="9"/>
  <c r="E3" i="9"/>
  <c r="D3" i="9"/>
  <c r="C3" i="9"/>
  <c r="B3" i="9"/>
  <c r="AW30" i="21"/>
  <c r="AW31" i="21" s="1"/>
  <c r="AW25" i="21"/>
  <c r="AW38" i="19"/>
  <c r="AW1" i="13"/>
  <c r="AW61" i="13" s="1"/>
  <c r="AW3" i="30"/>
  <c r="AW3" i="28"/>
  <c r="AW3" i="23"/>
  <c r="AW12" i="23"/>
  <c r="AW52" i="9"/>
  <c r="AW3" i="27"/>
  <c r="AW27" i="27"/>
  <c r="AW3" i="21"/>
  <c r="AW34" i="21"/>
  <c r="AW65" i="21"/>
  <c r="AW3" i="20"/>
  <c r="AW14" i="20"/>
  <c r="AR3" i="33" l="1"/>
  <c r="AJ3" i="33"/>
  <c r="AQ26" i="33"/>
  <c r="AI26" i="33"/>
  <c r="G3" i="34"/>
  <c r="AM61" i="34"/>
  <c r="AM83" i="34"/>
  <c r="O110" i="34"/>
  <c r="W110" i="34"/>
  <c r="AE110" i="34"/>
  <c r="AU110" i="34"/>
  <c r="H3" i="34"/>
  <c r="P3" i="34"/>
  <c r="X3" i="34"/>
  <c r="AF3" i="34"/>
  <c r="AN3" i="34"/>
  <c r="D31" i="34"/>
  <c r="L31" i="34"/>
  <c r="T31" i="34"/>
  <c r="AB31" i="34"/>
  <c r="AJ31" i="34"/>
  <c r="AR31" i="34"/>
  <c r="AN61" i="34"/>
  <c r="AV61" i="34"/>
  <c r="AN83" i="34"/>
  <c r="AV83" i="34"/>
  <c r="H110" i="34"/>
  <c r="P110" i="34"/>
  <c r="X110" i="34"/>
  <c r="AF110" i="34"/>
  <c r="AN110" i="34"/>
  <c r="F3" i="34"/>
  <c r="O3" i="34"/>
  <c r="AU61" i="34"/>
  <c r="G110" i="34"/>
  <c r="I3" i="34"/>
  <c r="Q3" i="34"/>
  <c r="Y3" i="34"/>
  <c r="AG3" i="34"/>
  <c r="AO3" i="34"/>
  <c r="E31" i="34"/>
  <c r="M31" i="34"/>
  <c r="U31" i="34"/>
  <c r="AC31" i="34"/>
  <c r="AK31" i="34"/>
  <c r="AS31" i="34"/>
  <c r="AO61" i="34"/>
  <c r="AW61" i="34"/>
  <c r="AO83" i="34"/>
  <c r="AW83" i="34"/>
  <c r="I110" i="34"/>
  <c r="Q110" i="34"/>
  <c r="Y110" i="34"/>
  <c r="AG110" i="34"/>
  <c r="AO110" i="34"/>
  <c r="W3" i="34"/>
  <c r="R3" i="34"/>
  <c r="AP3" i="34"/>
  <c r="V31" i="34"/>
  <c r="AP61" i="34"/>
  <c r="J110" i="34"/>
  <c r="C3" i="34"/>
  <c r="K3" i="34"/>
  <c r="S3" i="34"/>
  <c r="AA3" i="34"/>
  <c r="AI3" i="34"/>
  <c r="AQ3" i="34"/>
  <c r="AE31" i="34"/>
  <c r="AM31" i="34"/>
  <c r="AI61" i="34"/>
  <c r="AQ61" i="34"/>
  <c r="AI83" i="34"/>
  <c r="AQ83" i="34"/>
  <c r="N3" i="34"/>
  <c r="B3" i="34"/>
  <c r="Z3" i="34"/>
  <c r="F31" i="34"/>
  <c r="AL31" i="34"/>
  <c r="AH83" i="34"/>
  <c r="AH110" i="34"/>
  <c r="AP110" i="34"/>
  <c r="D3" i="34"/>
  <c r="L3" i="34"/>
  <c r="T3" i="34"/>
  <c r="AB3" i="34"/>
  <c r="AJ3" i="34"/>
  <c r="AR3" i="34"/>
  <c r="AJ61" i="34"/>
  <c r="AR61" i="34"/>
  <c r="AJ83" i="34"/>
  <c r="AR83" i="34"/>
  <c r="AM3" i="34"/>
  <c r="AH3" i="34"/>
  <c r="N31" i="34"/>
  <c r="AD31" i="34"/>
  <c r="E3" i="34"/>
  <c r="M3" i="34"/>
  <c r="U3" i="34"/>
  <c r="AC3" i="34"/>
  <c r="AK3" i="34"/>
  <c r="AS3" i="34"/>
  <c r="AK61" i="34"/>
  <c r="AS61" i="34"/>
  <c r="AK83" i="34"/>
  <c r="AS83" i="34"/>
  <c r="AD3" i="34"/>
  <c r="AL3" i="34"/>
  <c r="AL61" i="34"/>
  <c r="AT61" i="34"/>
  <c r="AL83" i="34"/>
  <c r="AT83" i="34"/>
  <c r="V110" i="34"/>
  <c r="AO3" i="33"/>
  <c r="AH3" i="33"/>
  <c r="AP3" i="33"/>
  <c r="AK3" i="33"/>
  <c r="AS3" i="33"/>
  <c r="AL3" i="33"/>
  <c r="AT3" i="33"/>
  <c r="AM3" i="33"/>
  <c r="AN3" i="33"/>
  <c r="AW110" i="13"/>
  <c r="AW83" i="13"/>
  <c r="AT110" i="13"/>
  <c r="AU110" i="13"/>
  <c r="AV110" i="13"/>
  <c r="AT83" i="13"/>
  <c r="AU83" i="13"/>
  <c r="AV83" i="13"/>
  <c r="AT61" i="13"/>
  <c r="AU61" i="13"/>
  <c r="AV61" i="13"/>
  <c r="AT1" i="13"/>
  <c r="AU1" i="13"/>
  <c r="AV1" i="13"/>
  <c r="AV65" i="21"/>
  <c r="AU65" i="21"/>
  <c r="AV38" i="19"/>
  <c r="AV3" i="30"/>
  <c r="AV3" i="28"/>
  <c r="AV12" i="23"/>
  <c r="AV3" i="23"/>
  <c r="AV52" i="9"/>
  <c r="AV27" i="27"/>
  <c r="AV3" i="27"/>
  <c r="AV34" i="21"/>
  <c r="AV3" i="21"/>
  <c r="AV14" i="20"/>
  <c r="AV3" i="20"/>
  <c r="AU3" i="28" l="1"/>
  <c r="AU12" i="23"/>
  <c r="AU3" i="23"/>
  <c r="AU52" i="9"/>
  <c r="AU27" i="27"/>
  <c r="AU3" i="27"/>
  <c r="AU34" i="21"/>
  <c r="AU3" i="21"/>
  <c r="AU3" i="30"/>
  <c r="AU38" i="19"/>
  <c r="AT38" i="19"/>
  <c r="AU3" i="20"/>
  <c r="AU14" i="20"/>
  <c r="AT1" i="30" l="1"/>
  <c r="AT3" i="30" s="1"/>
  <c r="AT1" i="28"/>
  <c r="AT3" i="28" s="1"/>
  <c r="AT1" i="23"/>
  <c r="AT12" i="23" s="1"/>
  <c r="AT1" i="9"/>
  <c r="AT41" i="9" s="1"/>
  <c r="AT1" i="27"/>
  <c r="AT27" i="27" s="1"/>
  <c r="AT3" i="27"/>
  <c r="AT1" i="21"/>
  <c r="AT34" i="21" s="1"/>
  <c r="AT3" i="20"/>
  <c r="AT14" i="20"/>
  <c r="AT3" i="9" l="1"/>
  <c r="AT26" i="9"/>
  <c r="AT3" i="23"/>
  <c r="AT52" i="9"/>
  <c r="AT3" i="21"/>
  <c r="AT65" i="21"/>
  <c r="AS1" i="19"/>
  <c r="AS3" i="19" s="1"/>
  <c r="AS1" i="13"/>
  <c r="AS3" i="13" s="1"/>
  <c r="AS38" i="19" l="1"/>
  <c r="AS110" i="13"/>
  <c r="AS61" i="13"/>
  <c r="AS31" i="13"/>
  <c r="AS83" i="13"/>
  <c r="AS1" i="30"/>
  <c r="AS3" i="30" s="1"/>
  <c r="AS1" i="28"/>
  <c r="AS3" i="28" s="1"/>
  <c r="AS1" i="23"/>
  <c r="AS12" i="23" s="1"/>
  <c r="AS1" i="9"/>
  <c r="AS41" i="9" s="1"/>
  <c r="AS1" i="27"/>
  <c r="AS27" i="27" s="1"/>
  <c r="AS1" i="21"/>
  <c r="AS3" i="21" s="1"/>
  <c r="AS3" i="20"/>
  <c r="AS14" i="20"/>
  <c r="AS52" i="9" l="1"/>
  <c r="AS26" i="9"/>
  <c r="AS3" i="9"/>
  <c r="AS3" i="23"/>
  <c r="AS3" i="27"/>
  <c r="AS65" i="21"/>
  <c r="AS34" i="21"/>
  <c r="AR1" i="19"/>
  <c r="AR38" i="19" s="1"/>
  <c r="AR1" i="13"/>
  <c r="AR31" i="13" s="1"/>
  <c r="AR1" i="30"/>
  <c r="AR3" i="30" s="1"/>
  <c r="AR1" i="28"/>
  <c r="AR3" i="28" s="1"/>
  <c r="AR1" i="23"/>
  <c r="AR12" i="23" s="1"/>
  <c r="AR1" i="9"/>
  <c r="AR41" i="9" s="1"/>
  <c r="AR1" i="27"/>
  <c r="AR3" i="27" s="1"/>
  <c r="AR27" i="27"/>
  <c r="AR30" i="21"/>
  <c r="AR25" i="21"/>
  <c r="AR1" i="21"/>
  <c r="AR34" i="21" s="1"/>
  <c r="AR14" i="20"/>
  <c r="AR3" i="20"/>
  <c r="AR52" i="9" l="1"/>
  <c r="AR3" i="9"/>
  <c r="AR26" i="9"/>
  <c r="AR31" i="21"/>
  <c r="AR3" i="19"/>
  <c r="AR3" i="13"/>
  <c r="AR110" i="13"/>
  <c r="AR83" i="13"/>
  <c r="AR61" i="13"/>
  <c r="AR3" i="23"/>
  <c r="AR65" i="21"/>
  <c r="AR3" i="21"/>
  <c r="AQ1" i="19"/>
  <c r="AQ38" i="19" s="1"/>
  <c r="AQ1" i="13"/>
  <c r="AQ83" i="13" s="1"/>
  <c r="AQ1" i="30"/>
  <c r="AQ3" i="30" s="1"/>
  <c r="AQ1" i="28"/>
  <c r="AQ3" i="28" s="1"/>
  <c r="AQ1" i="23"/>
  <c r="AQ12" i="23" s="1"/>
  <c r="AQ1" i="9"/>
  <c r="AQ41" i="9" s="1"/>
  <c r="AQ1" i="27"/>
  <c r="AQ27" i="27" s="1"/>
  <c r="AQ1" i="21"/>
  <c r="AQ65" i="21" s="1"/>
  <c r="AQ14" i="20"/>
  <c r="AQ3" i="20"/>
  <c r="AQ26" i="9" l="1"/>
  <c r="AQ3" i="9"/>
  <c r="AQ3" i="19"/>
  <c r="AQ31" i="13"/>
  <c r="AQ61" i="13"/>
  <c r="AQ110" i="13"/>
  <c r="AQ3" i="13"/>
  <c r="AQ3" i="23"/>
  <c r="AQ52" i="9"/>
  <c r="AQ3" i="27"/>
  <c r="AQ3" i="21"/>
  <c r="AQ34" i="21"/>
  <c r="AP1" i="19" l="1"/>
  <c r="AP38" i="19" s="1"/>
  <c r="AO1" i="19"/>
  <c r="AO38" i="19" s="1"/>
  <c r="AN1" i="19"/>
  <c r="AN38" i="19" s="1"/>
  <c r="AM1" i="19"/>
  <c r="AM38" i="19" s="1"/>
  <c r="AL1" i="19"/>
  <c r="AL38" i="19" s="1"/>
  <c r="AK1" i="19"/>
  <c r="AK38" i="19" s="1"/>
  <c r="AJ1" i="19"/>
  <c r="AJ38" i="19" s="1"/>
  <c r="AI1" i="19"/>
  <c r="AI38" i="19" s="1"/>
  <c r="AH1" i="19"/>
  <c r="AH38" i="19" s="1"/>
  <c r="AG1" i="19"/>
  <c r="AG38" i="19" s="1"/>
  <c r="AF1" i="19"/>
  <c r="AF38" i="19" s="1"/>
  <c r="AE1" i="19"/>
  <c r="AE38" i="19" s="1"/>
  <c r="AD1" i="19"/>
  <c r="AD38" i="19" s="1"/>
  <c r="AC1" i="19"/>
  <c r="AC38" i="19" s="1"/>
  <c r="AB1" i="19"/>
  <c r="AB3" i="19" s="1"/>
  <c r="AA1" i="19"/>
  <c r="AA38" i="19" s="1"/>
  <c r="Z1" i="19"/>
  <c r="Z38" i="19" s="1"/>
  <c r="Y1" i="19"/>
  <c r="Y38" i="19" s="1"/>
  <c r="X1" i="19"/>
  <c r="X38" i="19" s="1"/>
  <c r="W1" i="19"/>
  <c r="W38" i="19" s="1"/>
  <c r="V1" i="19"/>
  <c r="V38" i="19" s="1"/>
  <c r="U1" i="19"/>
  <c r="U38" i="19" s="1"/>
  <c r="T1" i="19"/>
  <c r="T38" i="19" s="1"/>
  <c r="S1" i="19"/>
  <c r="S38" i="19" s="1"/>
  <c r="R1" i="19"/>
  <c r="R38" i="19" s="1"/>
  <c r="Q1" i="19"/>
  <c r="Q38" i="19" s="1"/>
  <c r="P1" i="19"/>
  <c r="P38" i="19" s="1"/>
  <c r="O1" i="19"/>
  <c r="O38" i="19" s="1"/>
  <c r="N1" i="19"/>
  <c r="N38" i="19" s="1"/>
  <c r="M1" i="19"/>
  <c r="M38" i="19" s="1"/>
  <c r="L1" i="19"/>
  <c r="L38" i="19" s="1"/>
  <c r="K1" i="19"/>
  <c r="K38" i="19" s="1"/>
  <c r="J1" i="19"/>
  <c r="J38" i="19" s="1"/>
  <c r="I1" i="19"/>
  <c r="I38" i="19" s="1"/>
  <c r="H1" i="19"/>
  <c r="H38" i="19" s="1"/>
  <c r="G1" i="19"/>
  <c r="G38" i="19" s="1"/>
  <c r="F1" i="19"/>
  <c r="F38" i="19" s="1"/>
  <c r="E1" i="19"/>
  <c r="E38" i="19" s="1"/>
  <c r="D1" i="19"/>
  <c r="D38" i="19" s="1"/>
  <c r="C1" i="19"/>
  <c r="C38" i="19" s="1"/>
  <c r="B1" i="19"/>
  <c r="B38" i="19" s="1"/>
  <c r="AP1" i="13"/>
  <c r="AO1" i="13"/>
  <c r="AO3" i="13" s="1"/>
  <c r="AN1" i="13"/>
  <c r="AM1" i="13"/>
  <c r="AL1" i="13"/>
  <c r="AK1" i="13"/>
  <c r="AJ1" i="13"/>
  <c r="AI1" i="13"/>
  <c r="AH1" i="13"/>
  <c r="AG1" i="13"/>
  <c r="AG31" i="13" s="1"/>
  <c r="AF1" i="13"/>
  <c r="AF31" i="13" s="1"/>
  <c r="AE1" i="13"/>
  <c r="AE31" i="13" s="1"/>
  <c r="AD1" i="13"/>
  <c r="AD31" i="13" s="1"/>
  <c r="AC1" i="13"/>
  <c r="AB1" i="13"/>
  <c r="AB31" i="13" s="1"/>
  <c r="AA1" i="13"/>
  <c r="AA31" i="13" s="1"/>
  <c r="Z1" i="13"/>
  <c r="Y1" i="13"/>
  <c r="Y31" i="13" s="1"/>
  <c r="X1" i="13"/>
  <c r="X31" i="13" s="1"/>
  <c r="W1" i="13"/>
  <c r="V1" i="13"/>
  <c r="V31" i="13" s="1"/>
  <c r="U1" i="13"/>
  <c r="U31" i="13" s="1"/>
  <c r="T1" i="13"/>
  <c r="T31" i="13" s="1"/>
  <c r="S1" i="13"/>
  <c r="S31" i="13" s="1"/>
  <c r="R1" i="13"/>
  <c r="Q1" i="13"/>
  <c r="Q31" i="13" s="1"/>
  <c r="P1" i="13"/>
  <c r="P31" i="13" s="1"/>
  <c r="O1" i="13"/>
  <c r="O31" i="13" s="1"/>
  <c r="N1" i="13"/>
  <c r="N31" i="13" s="1"/>
  <c r="M1" i="13"/>
  <c r="M31" i="13" s="1"/>
  <c r="L1" i="13"/>
  <c r="L31" i="13" s="1"/>
  <c r="K1" i="13"/>
  <c r="K31" i="13" s="1"/>
  <c r="J1" i="13"/>
  <c r="I1" i="13"/>
  <c r="I31" i="13" s="1"/>
  <c r="H1" i="13"/>
  <c r="H31" i="13" s="1"/>
  <c r="G1" i="13"/>
  <c r="G31" i="13" s="1"/>
  <c r="F1" i="13"/>
  <c r="F3" i="13" s="1"/>
  <c r="E1" i="13"/>
  <c r="E31" i="13" s="1"/>
  <c r="D1" i="13"/>
  <c r="D31" i="13" s="1"/>
  <c r="C1" i="13"/>
  <c r="C31" i="13" s="1"/>
  <c r="B1" i="13"/>
  <c r="B31" i="13" s="1"/>
  <c r="AP61" i="13"/>
  <c r="AO31" i="13"/>
  <c r="AC31" i="13"/>
  <c r="Z31" i="13"/>
  <c r="W31" i="13"/>
  <c r="R31" i="13"/>
  <c r="J31" i="13"/>
  <c r="F31" i="13"/>
  <c r="AD3" i="13"/>
  <c r="AC3" i="13"/>
  <c r="Z3" i="13"/>
  <c r="W3" i="13"/>
  <c r="R3" i="13"/>
  <c r="Q3" i="13"/>
  <c r="N3" i="13"/>
  <c r="J3" i="13"/>
  <c r="AP1" i="30"/>
  <c r="AP3" i="30" s="1"/>
  <c r="V3" i="13" l="1"/>
  <c r="X3" i="13"/>
  <c r="U3" i="13"/>
  <c r="AG3" i="13"/>
  <c r="E3" i="13"/>
  <c r="M3" i="13"/>
  <c r="Y3" i="13"/>
  <c r="O3" i="13"/>
  <c r="G3" i="13"/>
  <c r="H3" i="13"/>
  <c r="I3" i="13"/>
  <c r="AE3" i="13"/>
  <c r="AF3" i="13"/>
  <c r="P3" i="13"/>
  <c r="AP3" i="19"/>
  <c r="B3" i="19"/>
  <c r="J3" i="19"/>
  <c r="R3" i="19"/>
  <c r="Z3" i="19"/>
  <c r="AH3" i="19"/>
  <c r="C3" i="19"/>
  <c r="K3" i="19"/>
  <c r="S3" i="19"/>
  <c r="AA3" i="19"/>
  <c r="AI3" i="19"/>
  <c r="L3" i="19"/>
  <c r="AJ3" i="19"/>
  <c r="AB38" i="19"/>
  <c r="U3" i="19"/>
  <c r="AK3" i="19"/>
  <c r="F3" i="19"/>
  <c r="N3" i="19"/>
  <c r="V3" i="19"/>
  <c r="AD3" i="19"/>
  <c r="AL3" i="19"/>
  <c r="D3" i="19"/>
  <c r="T3" i="19"/>
  <c r="E3" i="19"/>
  <c r="M3" i="19"/>
  <c r="AC3" i="19"/>
  <c r="G3" i="19"/>
  <c r="O3" i="19"/>
  <c r="W3" i="19"/>
  <c r="AE3" i="19"/>
  <c r="AM3" i="19"/>
  <c r="H3" i="19"/>
  <c r="P3" i="19"/>
  <c r="X3" i="19"/>
  <c r="AF3" i="19"/>
  <c r="AN3" i="19"/>
  <c r="I3" i="19"/>
  <c r="Q3" i="19"/>
  <c r="Y3" i="19"/>
  <c r="AG3" i="19"/>
  <c r="AO3" i="19"/>
  <c r="C3" i="13"/>
  <c r="K3" i="13"/>
  <c r="S3" i="13"/>
  <c r="AA3" i="13"/>
  <c r="D3" i="13"/>
  <c r="L3" i="13"/>
  <c r="T3" i="13"/>
  <c r="AB3" i="13"/>
  <c r="B3" i="13"/>
  <c r="AP83" i="13"/>
  <c r="AP110" i="13"/>
  <c r="AP3" i="13"/>
  <c r="AP31" i="13"/>
  <c r="AP1" i="28" l="1"/>
  <c r="AP3" i="28" s="1"/>
  <c r="AO1" i="28"/>
  <c r="AN1" i="28"/>
  <c r="AM1" i="28"/>
  <c r="AM3" i="28" s="1"/>
  <c r="AL1" i="28"/>
  <c r="AL3" i="28" s="1"/>
  <c r="AK1" i="28"/>
  <c r="AJ1" i="28"/>
  <c r="AJ3" i="28" s="1"/>
  <c r="AI1" i="28"/>
  <c r="AI3" i="28" s="1"/>
  <c r="AH1" i="28"/>
  <c r="AG1" i="28"/>
  <c r="AF1" i="28"/>
  <c r="AE1" i="28"/>
  <c r="AD1" i="28"/>
  <c r="AC1" i="28"/>
  <c r="AB1" i="28"/>
  <c r="AA1" i="28"/>
  <c r="Z1" i="28"/>
  <c r="Y1" i="28"/>
  <c r="X1" i="28"/>
  <c r="W1" i="28"/>
  <c r="V1" i="28"/>
  <c r="U1" i="28"/>
  <c r="T1" i="28"/>
  <c r="S1" i="28"/>
  <c r="R1" i="28"/>
  <c r="Q1" i="28"/>
  <c r="P1" i="28"/>
  <c r="O1" i="28"/>
  <c r="N1" i="28"/>
  <c r="M1" i="28"/>
  <c r="L1" i="28"/>
  <c r="K1" i="28"/>
  <c r="J1" i="28"/>
  <c r="I1" i="28"/>
  <c r="H1" i="28"/>
  <c r="G1" i="28"/>
  <c r="F1" i="28"/>
  <c r="E1" i="28"/>
  <c r="D1" i="28"/>
  <c r="C1" i="28"/>
  <c r="B1" i="28"/>
  <c r="AO3" i="28"/>
  <c r="AN3" i="28"/>
  <c r="AK3" i="28"/>
  <c r="AH3" i="28"/>
  <c r="AP1" i="23"/>
  <c r="AP3" i="23" s="1"/>
  <c r="AP1" i="9"/>
  <c r="AP41" i="9" s="1"/>
  <c r="AP1" i="27"/>
  <c r="AP3" i="27" s="1"/>
  <c r="AP1" i="21"/>
  <c r="AP34" i="21" s="1"/>
  <c r="AP30" i="21"/>
  <c r="AP25" i="21"/>
  <c r="AP14" i="20"/>
  <c r="AP3" i="20"/>
  <c r="AP26" i="9" l="1"/>
  <c r="AP3" i="9"/>
  <c r="AP31" i="21"/>
  <c r="AP12" i="23"/>
  <c r="AP52" i="9"/>
  <c r="AP27" i="27"/>
  <c r="AP65" i="21"/>
  <c r="AP3" i="21"/>
  <c r="AO110" i="13"/>
  <c r="AO83" i="13"/>
  <c r="AO61" i="13"/>
  <c r="AO1" i="30"/>
  <c r="AO3" i="30" s="1"/>
  <c r="AO1" i="23"/>
  <c r="AO12" i="23" s="1"/>
  <c r="AO1" i="9"/>
  <c r="AO41" i="9" s="1"/>
  <c r="AO1" i="27"/>
  <c r="AO27" i="27" s="1"/>
  <c r="AO1" i="21"/>
  <c r="AO65" i="21" s="1"/>
  <c r="AO26" i="9" l="1"/>
  <c r="AO3" i="9"/>
  <c r="AO52" i="9"/>
  <c r="AO3" i="23"/>
  <c r="AO3" i="27"/>
  <c r="AO3" i="21"/>
  <c r="AO34" i="21"/>
  <c r="AO14" i="20" l="1"/>
  <c r="AO3" i="20"/>
  <c r="AN114" i="13" l="1"/>
  <c r="AN61" i="13" l="1"/>
  <c r="AN31" i="13"/>
  <c r="AN3" i="13"/>
  <c r="AN83" i="13"/>
  <c r="AN110" i="13"/>
  <c r="AN1" i="30"/>
  <c r="AN3" i="30" s="1"/>
  <c r="AN1" i="23"/>
  <c r="AN12" i="23" s="1"/>
  <c r="AN1" i="9"/>
  <c r="AN41" i="9" s="1"/>
  <c r="AN1" i="27"/>
  <c r="AN3" i="27" s="1"/>
  <c r="AN1" i="21"/>
  <c r="AN3" i="21" s="1"/>
  <c r="AN14" i="20"/>
  <c r="AN3" i="20"/>
  <c r="AN3" i="23" l="1"/>
  <c r="AN26" i="9"/>
  <c r="AN3" i="9"/>
  <c r="AN27" i="27"/>
  <c r="AN34" i="21"/>
  <c r="AN65" i="21"/>
  <c r="AN52" i="9"/>
  <c r="AM112" i="13"/>
  <c r="AL112" i="13"/>
  <c r="AK112" i="13"/>
  <c r="AJ112" i="13"/>
  <c r="AI112" i="13"/>
  <c r="AH112" i="13"/>
  <c r="AG112" i="13"/>
  <c r="AF112" i="13"/>
  <c r="AE112" i="13"/>
  <c r="AD112" i="13"/>
  <c r="AC112" i="13"/>
  <c r="AB112" i="13"/>
  <c r="AA112" i="13"/>
  <c r="Z112" i="13"/>
  <c r="Y112" i="13"/>
  <c r="X112" i="13"/>
  <c r="W112" i="13"/>
  <c r="V112" i="13"/>
  <c r="U112" i="13"/>
  <c r="T112" i="13"/>
  <c r="S112" i="13"/>
  <c r="R112" i="13"/>
  <c r="Q112" i="13"/>
  <c r="P112" i="13"/>
  <c r="O112" i="13"/>
  <c r="N112" i="13"/>
  <c r="M112" i="13"/>
  <c r="L112" i="13"/>
  <c r="K112" i="13"/>
  <c r="J112" i="13"/>
  <c r="I112" i="13"/>
  <c r="H112" i="13"/>
  <c r="G112" i="13"/>
  <c r="F112" i="13"/>
  <c r="E112" i="13"/>
  <c r="D112" i="13"/>
  <c r="C112" i="13"/>
  <c r="B112" i="13"/>
  <c r="AM111" i="13"/>
  <c r="AL111" i="13"/>
  <c r="AK111" i="13"/>
  <c r="AJ111" i="13"/>
  <c r="AI111" i="13"/>
  <c r="AI113" i="13" s="1"/>
  <c r="AI114" i="13" s="1"/>
  <c r="AH111" i="13"/>
  <c r="AG111" i="13"/>
  <c r="AF111" i="13"/>
  <c r="AE111" i="13"/>
  <c r="AE113" i="13" s="1"/>
  <c r="AE114" i="13" s="1"/>
  <c r="AD111" i="13"/>
  <c r="AC111" i="13"/>
  <c r="AB111" i="13"/>
  <c r="AA111" i="13"/>
  <c r="Z111" i="13"/>
  <c r="Y111" i="13"/>
  <c r="X111" i="13"/>
  <c r="W111" i="13"/>
  <c r="V111" i="13"/>
  <c r="U111" i="13"/>
  <c r="T111" i="13"/>
  <c r="S111" i="13"/>
  <c r="S113" i="13" s="1"/>
  <c r="S114" i="13" s="1"/>
  <c r="R111" i="13"/>
  <c r="Q111" i="13"/>
  <c r="P111" i="13"/>
  <c r="O111" i="13"/>
  <c r="N111" i="13"/>
  <c r="M111" i="13"/>
  <c r="L111" i="13"/>
  <c r="K111" i="13"/>
  <c r="K113" i="13" s="1"/>
  <c r="K114" i="13" s="1"/>
  <c r="J111" i="13"/>
  <c r="I111" i="13"/>
  <c r="H111" i="13"/>
  <c r="G111" i="13"/>
  <c r="G113" i="13" s="1"/>
  <c r="G114" i="13" s="1"/>
  <c r="F111" i="13"/>
  <c r="E111" i="13"/>
  <c r="D111" i="13"/>
  <c r="C111" i="13"/>
  <c r="C113" i="13" s="1"/>
  <c r="B111" i="13"/>
  <c r="AG110" i="13"/>
  <c r="AF110" i="13"/>
  <c r="AE110" i="13"/>
  <c r="AD110" i="13"/>
  <c r="AC110" i="13"/>
  <c r="AB110" i="13"/>
  <c r="AA110" i="13"/>
  <c r="Z110" i="13"/>
  <c r="Y110" i="13"/>
  <c r="X110" i="13"/>
  <c r="W110" i="13"/>
  <c r="V110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10" i="13"/>
  <c r="C110" i="13"/>
  <c r="B110" i="13"/>
  <c r="E113" i="13" l="1"/>
  <c r="E114" i="13" s="1"/>
  <c r="F113" i="13"/>
  <c r="F114" i="13" s="1"/>
  <c r="AD113" i="13"/>
  <c r="AD114" i="13" s="1"/>
  <c r="AL113" i="13"/>
  <c r="AL114" i="13" s="1"/>
  <c r="B113" i="13"/>
  <c r="J113" i="13"/>
  <c r="J114" i="13" s="1"/>
  <c r="R113" i="13"/>
  <c r="R114" i="13" s="1"/>
  <c r="AH113" i="13"/>
  <c r="AH114" i="13" s="1"/>
  <c r="L113" i="13"/>
  <c r="L114" i="13" s="1"/>
  <c r="T113" i="13"/>
  <c r="T114" i="13" s="1"/>
  <c r="P113" i="13"/>
  <c r="P114" i="13" s="1"/>
  <c r="AF113" i="13"/>
  <c r="AF114" i="13" s="1"/>
  <c r="H113" i="13"/>
  <c r="H114" i="13" s="1"/>
  <c r="I113" i="13"/>
  <c r="I114" i="13" s="1"/>
  <c r="Q113" i="13"/>
  <c r="Q114" i="13" s="1"/>
  <c r="AG113" i="13"/>
  <c r="AG114" i="13" s="1"/>
  <c r="D113" i="13"/>
  <c r="AB113" i="13"/>
  <c r="AB114" i="13" s="1"/>
  <c r="AJ113" i="13"/>
  <c r="AJ114" i="13" s="1"/>
  <c r="AC113" i="13"/>
  <c r="AC114" i="13" s="1"/>
  <c r="AK113" i="13"/>
  <c r="AK114" i="13" s="1"/>
  <c r="AM113" i="13"/>
  <c r="AM114" i="13" s="1"/>
  <c r="M113" i="13"/>
  <c r="M114" i="13" s="1"/>
  <c r="U113" i="13"/>
  <c r="U114" i="13" s="1"/>
  <c r="N113" i="13"/>
  <c r="N114" i="13" s="1"/>
  <c r="V113" i="13"/>
  <c r="V114" i="13" s="1"/>
  <c r="AA113" i="13"/>
  <c r="AA114" i="13" s="1"/>
  <c r="Y113" i="13"/>
  <c r="Y114" i="13" s="1"/>
  <c r="X113" i="13"/>
  <c r="X114" i="13" s="1"/>
  <c r="Z113" i="13"/>
  <c r="Z114" i="13" s="1"/>
  <c r="O113" i="13"/>
  <c r="O114" i="13" s="1"/>
  <c r="W113" i="13"/>
  <c r="W114" i="13" s="1"/>
  <c r="AM1" i="30"/>
  <c r="AM3" i="30" s="1"/>
  <c r="AM1" i="23"/>
  <c r="AM3" i="23" s="1"/>
  <c r="AM1" i="9"/>
  <c r="AM41" i="9" s="1"/>
  <c r="AM1" i="27"/>
  <c r="AM27" i="27" s="1"/>
  <c r="AM1" i="21"/>
  <c r="AM65" i="21" s="1"/>
  <c r="AM14" i="20"/>
  <c r="AM3" i="20"/>
  <c r="AM26" i="9" l="1"/>
  <c r="AM3" i="9"/>
  <c r="AM12" i="23"/>
  <c r="AM52" i="9"/>
  <c r="AM31" i="13"/>
  <c r="AM3" i="13"/>
  <c r="AM83" i="13"/>
  <c r="AM110" i="13"/>
  <c r="AM61" i="13"/>
  <c r="AM3" i="27"/>
  <c r="AM3" i="21"/>
  <c r="AM34" i="21"/>
  <c r="AL1" i="30"/>
  <c r="AL3" i="30" s="1"/>
  <c r="AL1" i="23"/>
  <c r="AL12" i="23" s="1"/>
  <c r="AL1" i="9"/>
  <c r="AL41" i="9" s="1"/>
  <c r="AL1" i="27"/>
  <c r="AL3" i="27" s="1"/>
  <c r="AL65" i="21"/>
  <c r="AL34" i="21"/>
  <c r="AL3" i="21"/>
  <c r="AL14" i="20"/>
  <c r="AL26" i="9" l="1"/>
  <c r="AL3" i="9"/>
  <c r="AL27" i="27"/>
  <c r="AL52" i="9"/>
  <c r="AL3" i="13"/>
  <c r="AL31" i="13"/>
  <c r="AL83" i="13"/>
  <c r="AL110" i="13"/>
  <c r="AL61" i="13"/>
  <c r="AL3" i="23"/>
  <c r="AL3" i="20" l="1"/>
  <c r="AK1" i="30" l="1"/>
  <c r="AK3" i="30" s="1"/>
  <c r="AK1" i="23"/>
  <c r="AK12" i="23" s="1"/>
  <c r="AK1" i="9"/>
  <c r="AK41" i="9" s="1"/>
  <c r="AK1" i="27"/>
  <c r="AK27" i="27" s="1"/>
  <c r="AK92" i="21"/>
  <c r="AK93" i="21" s="1"/>
  <c r="AK87" i="21"/>
  <c r="AK65" i="21"/>
  <c r="AK34" i="21"/>
  <c r="AK30" i="21"/>
  <c r="AK25" i="21"/>
  <c r="AK3" i="21"/>
  <c r="J14" i="31"/>
  <c r="AK14" i="20"/>
  <c r="AK3" i="20"/>
  <c r="AK26" i="9" l="1"/>
  <c r="AK3" i="9"/>
  <c r="AK31" i="21"/>
  <c r="AK3" i="23"/>
  <c r="AK52" i="9"/>
  <c r="AK3" i="13"/>
  <c r="AK31" i="13"/>
  <c r="AK83" i="13"/>
  <c r="AK110" i="13"/>
  <c r="AK61" i="13"/>
  <c r="AK3" i="27"/>
  <c r="AJ1" i="30"/>
  <c r="AJ3" i="30" s="1"/>
  <c r="AJ1" i="23"/>
  <c r="AJ12" i="23" s="1"/>
  <c r="AJ1" i="9"/>
  <c r="AJ41" i="9" s="1"/>
  <c r="AJ1" i="27"/>
  <c r="AJ27" i="27" s="1"/>
  <c r="AJ34" i="21"/>
  <c r="AJ65" i="21"/>
  <c r="AJ3" i="21"/>
  <c r="AI2" i="21"/>
  <c r="AJ14" i="20"/>
  <c r="AJ3" i="20"/>
  <c r="AJ3" i="9" l="1"/>
  <c r="AJ26" i="9"/>
  <c r="AJ3" i="23"/>
  <c r="AJ52" i="9"/>
  <c r="AJ110" i="13"/>
  <c r="AJ31" i="13"/>
  <c r="AJ3" i="13"/>
  <c r="AJ61" i="13"/>
  <c r="AJ83" i="13"/>
  <c r="AJ3" i="27"/>
  <c r="AI1" i="30"/>
  <c r="AI3" i="30" s="1"/>
  <c r="AI1" i="23"/>
  <c r="AI12" i="23" s="1"/>
  <c r="AI1" i="9"/>
  <c r="AI41" i="9" s="1"/>
  <c r="AI1" i="27"/>
  <c r="AI27" i="27" s="1"/>
  <c r="AI1" i="21"/>
  <c r="AI14" i="20"/>
  <c r="AI3" i="20"/>
  <c r="AI3" i="9" l="1"/>
  <c r="AI26" i="9"/>
  <c r="AI52" i="9"/>
  <c r="AI31" i="13"/>
  <c r="AI3" i="13"/>
  <c r="AI83" i="13"/>
  <c r="AI110" i="13"/>
  <c r="AI34" i="21"/>
  <c r="AI3" i="21"/>
  <c r="AI65" i="21"/>
  <c r="AI61" i="13"/>
  <c r="AI3" i="23"/>
  <c r="AI3" i="27"/>
  <c r="AH16" i="23"/>
  <c r="AH9" i="23"/>
  <c r="AH27" i="20"/>
  <c r="AH19" i="20"/>
  <c r="AH18" i="20"/>
  <c r="AH17" i="20"/>
  <c r="AH16" i="20"/>
  <c r="AH15" i="20"/>
  <c r="AH1" i="30" l="1"/>
  <c r="AH3" i="30" s="1"/>
  <c r="AH1" i="23"/>
  <c r="AH3" i="23" s="1"/>
  <c r="AH1" i="9"/>
  <c r="AH41" i="9" s="1"/>
  <c r="AH1" i="27"/>
  <c r="AH27" i="27" s="1"/>
  <c r="AH14" i="20"/>
  <c r="AH3" i="20"/>
  <c r="AH3" i="9" l="1"/>
  <c r="AH26" i="9"/>
  <c r="AH52" i="9"/>
  <c r="AH31" i="13"/>
  <c r="AH3" i="13"/>
  <c r="AH83" i="13"/>
  <c r="AH110" i="13"/>
  <c r="AH61" i="13"/>
  <c r="AH3" i="27"/>
  <c r="AH12" i="23"/>
  <c r="N61" i="19" l="1"/>
  <c r="P61" i="19" l="1"/>
  <c r="S61" i="19"/>
  <c r="R61" i="19"/>
  <c r="G9" i="31" l="1"/>
  <c r="F9" i="31"/>
  <c r="E9" i="31"/>
  <c r="D9" i="31"/>
  <c r="C9" i="31"/>
  <c r="B9" i="31"/>
  <c r="Z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B9" i="20"/>
</calcChain>
</file>

<file path=xl/sharedStrings.xml><?xml version="1.0" encoding="utf-8"?>
<sst xmlns="http://schemas.openxmlformats.org/spreadsheetml/2006/main" count="3127" uniqueCount="320">
  <si>
    <t/>
  </si>
  <si>
    <t>Total</t>
  </si>
  <si>
    <t>Debêntures</t>
  </si>
  <si>
    <t>-</t>
  </si>
  <si>
    <t>FFO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</si>
  <si>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</si>
  <si>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</si>
  <si>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</si>
  <si>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</si>
  <si>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</si>
  <si>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</si>
  <si>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</si>
  <si>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</si>
  <si>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</si>
  <si>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</si>
  <si>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</si>
  <si>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</si>
  <si>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EBITDA</t>
  </si>
  <si>
    <t>Margem EBITDA</t>
  </si>
  <si>
    <t>EBIT</t>
  </si>
  <si>
    <t>(2) Considera o investimento no JK Iguatemi consolidado via método de equivalência patrimonial.</t>
  </si>
  <si>
    <t>Provisão para desvalorização de Estoque</t>
  </si>
  <si>
    <t>FFO (R$ mil)</t>
  </si>
  <si>
    <t> 613.010</t>
  </si>
  <si>
    <t>Sub Total</t>
  </si>
  <si>
    <t xml:space="preserve"> -   </t>
  </si>
  <si>
    <t xml:space="preserve">                 -   </t>
  </si>
  <si>
    <t>50,5%</t>
  </si>
  <si>
    <t>54,8%</t>
  </si>
  <si>
    <t>Iguatemi Rio Preto</t>
  </si>
  <si>
    <t>Pátio Higienópolis</t>
  </si>
  <si>
    <t>Torres Market Place</t>
  </si>
  <si>
    <t>I Fashion Outlet Novo Hamburgo</t>
  </si>
  <si>
    <t>Boulevard Iguatemi Rio</t>
  </si>
  <si>
    <t xml:space="preserve">Praia de Belas </t>
  </si>
  <si>
    <r>
      <t xml:space="preserve">2012 </t>
    </r>
    <r>
      <rPr>
        <b/>
        <vertAlign val="superscript"/>
        <sz val="8"/>
        <color indexed="9"/>
        <rFont val="Verdana"/>
        <family val="2"/>
      </rPr>
      <t>(2)</t>
    </r>
  </si>
  <si>
    <t xml:space="preserve"> - </t>
  </si>
  <si>
    <t>Praia de Belas</t>
  </si>
  <si>
    <t>Subtotal Shoppings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</si>
  <si>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</si>
  <si>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</si>
  <si>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</si>
  <si>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</si>
  <si>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</si>
  <si>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</si>
  <si>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</si>
  <si>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</si>
  <si>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</si>
  <si>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</si>
  <si>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</si>
  <si>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</si>
  <si>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</si>
  <si>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</si>
  <si>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</si>
  <si>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</si>
  <si>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</si>
  <si>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</si>
  <si>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</si>
  <si>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</si>
  <si>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</si>
  <si>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</si>
  <si>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</si>
  <si>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</si>
  <si>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</si>
  <si>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</si>
  <si>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</si>
  <si>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</si>
  <si>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Financial Indicators</t>
  </si>
  <si>
    <t>Gross Revenues (R$ '000)</t>
  </si>
  <si>
    <t>Net Revenues (R$ '000)</t>
  </si>
  <si>
    <t>EBITDA (R$ '000)</t>
  </si>
  <si>
    <t>EBITDA Margin</t>
  </si>
  <si>
    <t>Net Profit</t>
  </si>
  <si>
    <t>Net Margin</t>
  </si>
  <si>
    <t>FFO Margin</t>
  </si>
  <si>
    <t>Performance Indicators</t>
  </si>
  <si>
    <t>Total GLA (sqm)</t>
  </si>
  <si>
    <t>Owned GLA (sqm)</t>
  </si>
  <si>
    <t>Average Owned GLA (sqm)</t>
  </si>
  <si>
    <t>Total sales (R$ ’000)</t>
  </si>
  <si>
    <t>Occupancy cost (% of sales)</t>
  </si>
  <si>
    <t>Occupancy rate</t>
  </si>
  <si>
    <t>Net Profit (R$ '000)</t>
  </si>
  <si>
    <t>FFO (R$ '000)</t>
  </si>
  <si>
    <t>Total GLA, malls (sqm)</t>
  </si>
  <si>
    <t>Owned GLA, malls (sqm)</t>
  </si>
  <si>
    <r>
      <t>Number of malls</t>
    </r>
    <r>
      <rPr>
        <vertAlign val="superscript"/>
        <sz val="8"/>
        <color rgb="FF000000"/>
        <rFont val="Verdana"/>
        <family val="2"/>
      </rPr>
      <t xml:space="preserve"> (1)</t>
    </r>
  </si>
  <si>
    <t>Same-stores sales (SSS)</t>
  </si>
  <si>
    <t>Same-area sales (SAS)</t>
  </si>
  <si>
    <t>Same-store rentals (SSR)</t>
  </si>
  <si>
    <t>Same-area rentals (SAR)</t>
  </si>
  <si>
    <t>Net delinquency rate</t>
  </si>
  <si>
    <t>(2) Ebitda and Ebitda margin adjusted by the sale of Shopping Boulevard Rio Iguatemi would be R$ 297.556 thousand and 72.5%, respectively.</t>
  </si>
  <si>
    <t>Iguatemi Portfolio</t>
  </si>
  <si>
    <t>Total GLA</t>
  </si>
  <si>
    <t>Subtotal Towers</t>
  </si>
  <si>
    <t>Iguatemi Interest</t>
  </si>
  <si>
    <t xml:space="preserve">Owned GLA </t>
  </si>
  <si>
    <t>(1) Considers Esplanada Shopping and Iguatemi Esplanada as a single asset.</t>
  </si>
  <si>
    <t>(2) Area owned by Iguatemi in Esplanada, held through a subsidiary.</t>
  </si>
  <si>
    <t>Operatinal Performance (100%)</t>
  </si>
  <si>
    <t>Parking (R$ ‘000)</t>
  </si>
  <si>
    <t>(1) Numbers do not include the linearization effect.</t>
  </si>
  <si>
    <t>(2) Considers Iguatemi Esplanada and Esplanada Shopping as one asset.</t>
  </si>
  <si>
    <r>
      <t>Minimum Rental + Overage + Temporary Rent (R$ ‘000)</t>
    </r>
    <r>
      <rPr>
        <b/>
        <vertAlign val="superscript"/>
        <sz val="8"/>
        <color indexed="9"/>
        <rFont val="Verdana"/>
        <family val="2"/>
      </rPr>
      <t xml:space="preserve"> (1)</t>
    </r>
  </si>
  <si>
    <r>
      <t>Iguatemi Esplanada</t>
    </r>
    <r>
      <rPr>
        <vertAlign val="superscript"/>
        <sz val="8"/>
        <rFont val="Verdana"/>
        <family val="2"/>
      </rPr>
      <t xml:space="preserve"> (2)</t>
    </r>
  </si>
  <si>
    <r>
      <t>Pátio Higienópolis</t>
    </r>
    <r>
      <rPr>
        <vertAlign val="superscript"/>
        <sz val="8"/>
        <rFont val="Verdana"/>
        <family val="2"/>
      </rPr>
      <t xml:space="preserve"> (3)</t>
    </r>
  </si>
  <si>
    <t>(1) The Company’s Independent Management Reporting, based on the consolidated financial statements, has been prepared to reflect Iguatemi’s investment in all malls, including the equity stake held in JK Iguatemi – which was 50% up to March 31, 2014 and 64% as from April 1, 2014.</t>
  </si>
  <si>
    <t>Financial Performance</t>
  </si>
  <si>
    <t>Gross Revenue</t>
  </si>
  <si>
    <t>Taxes and Discounts</t>
  </si>
  <si>
    <t>Net Revenue</t>
  </si>
  <si>
    <t>Costs and Expenses</t>
  </si>
  <si>
    <t>Other Operational Revenues</t>
  </si>
  <si>
    <t>Asset Equivalence Result</t>
  </si>
  <si>
    <t>Ajusted EBITDA</t>
  </si>
  <si>
    <t>Ajusted EBITDA Margin</t>
  </si>
  <si>
    <t>Depreciation and Amortization</t>
  </si>
  <si>
    <t>EBIT Margin</t>
  </si>
  <si>
    <t>Financial Revenue (Expenses)</t>
  </si>
  <si>
    <t>Income Tax and Social Contribution Tax</t>
  </si>
  <si>
    <t>Consolidated Profit and Loss Account – Formal Accounting (R$ '000)</t>
  </si>
  <si>
    <t>Gross Revenues (R$ ‘000)</t>
  </si>
  <si>
    <t>Rentals</t>
  </si>
  <si>
    <t>Administration Fees</t>
  </si>
  <si>
    <t>Parking</t>
  </si>
  <si>
    <t>Other</t>
  </si>
  <si>
    <t>Rental Revenues (R$ ‘000)</t>
  </si>
  <si>
    <t>Minimum Rental</t>
  </si>
  <si>
    <t>Percentage Revenues (Overage)</t>
  </si>
  <si>
    <t>Temporary Rentals</t>
  </si>
  <si>
    <t>Rent and Services Costs</t>
  </si>
  <si>
    <t>Expenses</t>
  </si>
  <si>
    <t>Other Operational Revenues (Expenses)</t>
  </si>
  <si>
    <t>Other Operational Revenues (Expenses) (R$ ‘000)</t>
  </si>
  <si>
    <t>(1) Net amount.</t>
  </si>
  <si>
    <t>Consolidated Statement of financial position</t>
  </si>
  <si>
    <t>Current assets</t>
  </si>
  <si>
    <t>Cash &amp; cash equivalents</t>
  </si>
  <si>
    <t>Accounts receivable</t>
  </si>
  <si>
    <t>Taxes recoverable</t>
  </si>
  <si>
    <t>Prepaid expenses</t>
  </si>
  <si>
    <t>Other current assets</t>
  </si>
  <si>
    <t>Noncurrent assets</t>
  </si>
  <si>
    <t>Long term assets</t>
  </si>
  <si>
    <t>Deferred taxes</t>
  </si>
  <si>
    <t>Owed by related parties</t>
  </si>
  <si>
    <t>Loans receivable</t>
  </si>
  <si>
    <t>Expropriations to receive</t>
  </si>
  <si>
    <t>Judicial Deposits</t>
  </si>
  <si>
    <t>Other Credit</t>
  </si>
  <si>
    <t>Other assets – non-current</t>
  </si>
  <si>
    <t>Investments</t>
  </si>
  <si>
    <t>Stockholdings</t>
  </si>
  <si>
    <t>Investment properties</t>
  </si>
  <si>
    <t>Property, plant and equipment</t>
  </si>
  <si>
    <t>Intangible assets</t>
  </si>
  <si>
    <t>Total assets</t>
  </si>
  <si>
    <t>Other credits</t>
  </si>
  <si>
    <t>Inventory</t>
  </si>
  <si>
    <t>Other Current Assets</t>
  </si>
  <si>
    <t>Prepaid Expenses</t>
  </si>
  <si>
    <t>Current liabilities</t>
  </si>
  <si>
    <t>Payroll-associated and employment-law obligations</t>
  </si>
  <si>
    <t>Suppliers</t>
  </si>
  <si>
    <t>Tax issues</t>
  </si>
  <si>
    <t>Loans and financings</t>
  </si>
  <si>
    <t>Debentures</t>
  </si>
  <si>
    <t>Dividends and interest on own capital</t>
  </si>
  <si>
    <t>Accounts payable</t>
  </si>
  <si>
    <t>Other liabilities</t>
  </si>
  <si>
    <t>Noncurrent liabilities</t>
  </si>
  <si>
    <t>Liabilities owed to related parties</t>
  </si>
  <si>
    <t>Taxes and Contributions</t>
  </si>
  <si>
    <t>Others</t>
  </si>
  <si>
    <t>Provisions</t>
  </si>
  <si>
    <t>Profits and revenues to be appropriated</t>
  </si>
  <si>
    <t>Stockholders’ equity</t>
  </si>
  <si>
    <t>Paid-up share capital</t>
  </si>
  <si>
    <t>Capital reserves</t>
  </si>
  <si>
    <t>Profit reserves</t>
  </si>
  <si>
    <t>Accumulated profit (loss)</t>
  </si>
  <si>
    <t>Minority interests</t>
  </si>
  <si>
    <t>Total Liabilities</t>
  </si>
  <si>
    <t xml:space="preserve">Cash </t>
  </si>
  <si>
    <t>Others Credits</t>
  </si>
  <si>
    <t>Cash Flow</t>
  </si>
  <si>
    <t>Net cash from operations</t>
  </si>
  <si>
    <t>Cash generated by operations</t>
  </si>
  <si>
    <t>Net profit for the year</t>
  </si>
  <si>
    <t>Depreciation and amortization</t>
  </si>
  <si>
    <t>Write-off of fixed assets</t>
  </si>
  <si>
    <t>Equity gain (loss) in subsidiaries</t>
  </si>
  <si>
    <t>Monetary variations, net</t>
  </si>
  <si>
    <t>Provisions for tax, labor-law and third-party risks</t>
  </si>
  <si>
    <t>Deferred income tax and Social Contribution tax</t>
  </si>
  <si>
    <t>Provision for share-based payments</t>
  </si>
  <si>
    <t>Provision for Bonus Program</t>
  </si>
  <si>
    <t>Allowance for doubtful accounts</t>
  </si>
  <si>
    <t xml:space="preserve">Deferred revenues </t>
  </si>
  <si>
    <t>Amortization of cost of capitalizations</t>
  </si>
  <si>
    <t xml:space="preserve">Provision for impairment of inventories </t>
  </si>
  <si>
    <t>Changes in assets and liabilities</t>
  </si>
  <si>
    <t>Net cash from (used in) investment activities</t>
  </si>
  <si>
    <t>Acquisitions of non-current assets</t>
  </si>
  <si>
    <t>Net cash from (used in) financing activities</t>
  </si>
  <si>
    <t>Amortization of financings</t>
  </si>
  <si>
    <t>Dividends paid</t>
  </si>
  <si>
    <t>Funds raised</t>
  </si>
  <si>
    <t>Proceeds of debenture issue</t>
  </si>
  <si>
    <t>Proceeds of issue of shares</t>
  </si>
  <si>
    <t>Payment of interest</t>
  </si>
  <si>
    <t>Increase (reduction) in cash and cash equivalents</t>
  </si>
  <si>
    <t>Initial balance of cash and equivalents</t>
  </si>
  <si>
    <t>Final balance of cash and equivalents</t>
  </si>
  <si>
    <t>Amortization of cost of capitalization</t>
  </si>
  <si>
    <t>Loans recoverable</t>
  </si>
  <si>
    <t>1Q17</t>
  </si>
  <si>
    <t>Financial Investments</t>
  </si>
  <si>
    <t>2T17</t>
  </si>
  <si>
    <t>2Q17</t>
  </si>
  <si>
    <t>3Q17</t>
  </si>
  <si>
    <t>3T17</t>
  </si>
  <si>
    <t>4Q17</t>
  </si>
  <si>
    <t>1Q18</t>
  </si>
  <si>
    <r>
      <t>1Q18</t>
    </r>
    <r>
      <rPr>
        <b/>
        <vertAlign val="superscript"/>
        <sz val="8"/>
        <color indexed="9"/>
        <rFont val="Verdana"/>
        <family val="2"/>
      </rPr>
      <t>4</t>
    </r>
  </si>
  <si>
    <t>Torre Iguatemi Porto Alegre</t>
  </si>
  <si>
    <t>Power Center Iguatemi Campinas</t>
  </si>
  <si>
    <t>2Q18</t>
  </si>
  <si>
    <t>Market Place Torre I</t>
  </si>
  <si>
    <t>Market Place Torre II</t>
  </si>
  <si>
    <t>Torre Iguatemi São Paulo</t>
  </si>
  <si>
    <t>3Q18</t>
  </si>
  <si>
    <t>4Q18</t>
  </si>
  <si>
    <t>I Fashion Outlet Santa Catarina</t>
  </si>
  <si>
    <t>1Q19</t>
  </si>
  <si>
    <t>2Q19</t>
  </si>
  <si>
    <t>(3) Revenues for Pátio Higienópolis calculated using the cash accounting regime in 2015 and 2016 (accumulated Revenues for 2015 not disclosed as we acquired a stake in the mall in July/2015). From 2017 onwards the mall started reporting under the formal accounting method.</t>
  </si>
  <si>
    <t>ENDIVIDAMENTO</t>
  </si>
  <si>
    <t>Dívida Bruta (R$ mil)</t>
  </si>
  <si>
    <t>Disponibilidades (R$ mil)</t>
  </si>
  <si>
    <t>Dívida Líquida (R$ mil)</t>
  </si>
  <si>
    <t>Dívida Líquida/EBITDA LTM</t>
  </si>
  <si>
    <t>3Q19</t>
  </si>
  <si>
    <t>(3)Adjusted EBITDA for the sale of Shopping Boulevard Rio Iguatemi and in 3Q19 for the sale of Iguatemi Caxias.</t>
  </si>
  <si>
    <r>
      <t xml:space="preserve">Property development </t>
    </r>
    <r>
      <rPr>
        <vertAlign val="superscript"/>
        <sz val="8"/>
        <rFont val="Verdana"/>
        <family val="2"/>
      </rPr>
      <t>(1)</t>
    </r>
  </si>
  <si>
    <t>Main Indicators Annual</t>
  </si>
  <si>
    <t>Main Indicators Quarterly</t>
  </si>
  <si>
    <t>4Q19</t>
  </si>
  <si>
    <t>1Q20</t>
  </si>
  <si>
    <t>Gross Revenue - Managerial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</si>
  <si>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</si>
  <si>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</si>
  <si>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</si>
  <si>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</si>
  <si>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</si>
  <si>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</si>
  <si>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</si>
  <si>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</si>
  <si>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</si>
  <si>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</si>
  <si>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</si>
  <si>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</si>
  <si>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</si>
  <si>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</si>
  <si>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</si>
  <si>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</si>
  <si>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</si>
  <si>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</si>
  <si>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</si>
  <si>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</si>
  <si>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</si>
  <si>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</si>
  <si>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</si>
  <si>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</si>
  <si>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</si>
  <si>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</si>
  <si>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</si>
  <si>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</si>
  <si>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</si>
  <si>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4T17</t>
  </si>
  <si>
    <t>Personnel</t>
  </si>
  <si>
    <t>Share-based Compensation</t>
  </si>
  <si>
    <t>Third party services</t>
  </si>
  <si>
    <t>Rent and Condominium</t>
  </si>
  <si>
    <t>Promotional fund</t>
  </si>
  <si>
    <t>Taxes, fees, legal costs</t>
  </si>
  <si>
    <t>Taxes, fees, legal expenses</t>
  </si>
  <si>
    <t>Costs and Expenses - Managerial</t>
  </si>
  <si>
    <t>Managerial (R$ ’000)</t>
  </si>
  <si>
    <t>ASSETS (R$ ’000) - Formal Accounting</t>
  </si>
  <si>
    <t>LIABILITIES (R$ ’000) - Formal Accounting</t>
  </si>
  <si>
    <t>ASSETS (R$ '000) - Managerial</t>
  </si>
  <si>
    <t>LIABILES (R$ ’000) - Managerial</t>
  </si>
  <si>
    <t>Consolidated Cash Flow Statement (R$ '000) – Management Accounting</t>
  </si>
  <si>
    <t>Consolidated Cash Flow Statement (R$ '000) - Formal Accounting</t>
  </si>
  <si>
    <t>2Q20</t>
  </si>
  <si>
    <t>3Q20</t>
  </si>
  <si>
    <t>(3) Considers the 6,58% indirect stake owned by Maiojama Participações.</t>
  </si>
  <si>
    <t>(4) Power Center is contiguous to the Iguatemi Campinas mall.</t>
  </si>
  <si>
    <r>
      <t>Iguatemi Porto Alegre</t>
    </r>
    <r>
      <rPr>
        <vertAlign val="superscript"/>
        <sz val="8"/>
        <rFont val="Verdana"/>
        <family val="2"/>
      </rPr>
      <t xml:space="preserve"> (3)</t>
    </r>
  </si>
  <si>
    <r>
      <t>Power Center Iguatemi Campinas</t>
    </r>
    <r>
      <rPr>
        <vertAlign val="superscript"/>
        <sz val="8"/>
        <rFont val="Verdana"/>
        <family val="2"/>
      </rPr>
      <t xml:space="preserve"> (4)</t>
    </r>
  </si>
  <si>
    <r>
      <t>Iguatemi Esplanada</t>
    </r>
    <r>
      <rPr>
        <vertAlign val="superscript"/>
        <sz val="8"/>
        <rFont val="Verdana"/>
        <family val="2"/>
      </rPr>
      <t xml:space="preserve"> (1)</t>
    </r>
  </si>
  <si>
    <r>
      <t xml:space="preserve">Iguatemi Esplanada - propietary area </t>
    </r>
    <r>
      <rPr>
        <vertAlign val="superscript"/>
        <sz val="8"/>
        <rFont val="Verdana"/>
        <family val="2"/>
      </rPr>
      <t>(2)</t>
    </r>
  </si>
  <si>
    <t>4Q20</t>
  </si>
  <si>
    <t>1Q21</t>
  </si>
  <si>
    <t>(1)   Considers Iguatemi Esplanada and Esplanada Shopping as one asset</t>
  </si>
  <si>
    <t>Number of malls(1)</t>
  </si>
  <si>
    <t>2T21</t>
  </si>
  <si>
    <t>1T21</t>
  </si>
  <si>
    <t>2Q21</t>
  </si>
  <si>
    <t>3Q21</t>
  </si>
  <si>
    <t>4Q21</t>
  </si>
  <si>
    <t>3T21</t>
  </si>
  <si>
    <t>Straight-line effect</t>
  </si>
  <si>
    <t>Consolidated P&amp;L - Malls  (R$ ‘000)</t>
  </si>
  <si>
    <t>Consolidated P&amp;L - Management Accounting (R$ ‘000)</t>
  </si>
  <si>
    <t>Consolidated P&amp;L -Retail Operations (i-Retail and Iguatemi 365) (R$ ‘000)</t>
  </si>
  <si>
    <t>Retail operations (i-Retail and Iguatemi 365)</t>
  </si>
  <si>
    <t>Straight-line effect over Key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</si>
</sst>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color rgb="FFFF0000"/>
      <name val="Verdana"/>
      <family val="2"/>
    </font>
    <font>
      <b/>
      <vertAlign val="superscript"/>
      <sz val="8"/>
      <color indexed="9"/>
      <name val="Verdana"/>
      <family val="2"/>
    </font>
    <font>
      <vertAlign val="superscript"/>
      <sz val="8"/>
      <name val="Verdana"/>
      <family val="2"/>
    </font>
    <font>
      <sz val="10"/>
      <color rgb="FF000000"/>
      <name val="Arial"/>
      <family val="2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vertAlign val="superscript"/>
      <sz val="8"/>
      <color rgb="FF000000"/>
      <name val="Verdana"/>
      <family val="2"/>
    </font>
    <font>
      <b/>
      <sz val="8"/>
      <color theme="0"/>
      <name val="Verdana"/>
      <family val="2"/>
    </font>
    <font>
      <sz val="11"/>
      <name val="Calibri"/>
      <family val="2"/>
    </font>
    <font>
      <sz val="10"/>
      <color theme="1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</cellStyleXfs>
  <cellXfs count="175">
    <xf numFmtId="0" fontId="0" fillId="0" borderId="0" xfId="0"/>
    <xf numFmtId="0" fontId="5" fillId="0" borderId="0" xfId="3" applyFont="1" applyAlignment="1">
      <alignment vertical="center"/>
    </xf>
    <xf numFmtId="165" fontId="7" fillId="3" borderId="0" xfId="8" applyNumberFormat="1" applyFont="1" applyFill="1" applyAlignment="1">
      <alignment horizontal="left" vertical="center" wrapText="1"/>
    </xf>
    <xf numFmtId="0" fontId="5" fillId="0" borderId="0" xfId="3" applyFont="1" applyFill="1" applyAlignment="1">
      <alignment vertical="center"/>
    </xf>
    <xf numFmtId="17" fontId="7" fillId="2" borderId="0" xfId="0" applyNumberFormat="1" applyFont="1" applyFill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167" fontId="5" fillId="0" borderId="0" xfId="4" applyNumberFormat="1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horizontal="right" vertical="center"/>
    </xf>
    <xf numFmtId="165" fontId="7" fillId="0" borderId="0" xfId="8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5" fillId="0" borderId="6" xfId="0" applyFont="1" applyFill="1" applyBorder="1" applyAlignment="1">
      <alignment vertical="center"/>
    </xf>
    <xf numFmtId="0" fontId="6" fillId="0" borderId="0" xfId="3" applyFont="1" applyAlignment="1">
      <alignment vertical="center"/>
    </xf>
    <xf numFmtId="0" fontId="5" fillId="0" borderId="0" xfId="3" applyFont="1" applyFill="1" applyBorder="1" applyAlignment="1">
      <alignment vertical="center"/>
    </xf>
    <xf numFmtId="0" fontId="5" fillId="0" borderId="0" xfId="3" applyFont="1" applyBorder="1" applyAlignment="1">
      <alignment vertical="center"/>
    </xf>
    <xf numFmtId="0" fontId="6" fillId="0" borderId="2" xfId="3" applyFont="1" applyFill="1" applyBorder="1" applyAlignment="1">
      <alignment vertical="center"/>
    </xf>
    <xf numFmtId="0" fontId="5" fillId="0" borderId="6" xfId="3" applyFont="1" applyFill="1" applyBorder="1" applyAlignment="1">
      <alignment vertical="center"/>
    </xf>
    <xf numFmtId="165" fontId="5" fillId="0" borderId="0" xfId="3" applyNumberFormat="1" applyFont="1" applyAlignment="1">
      <alignment horizontal="right" vertical="center"/>
    </xf>
    <xf numFmtId="165" fontId="7" fillId="0" borderId="0" xfId="8" applyNumberFormat="1" applyFont="1" applyFill="1" applyAlignment="1">
      <alignment horizontal="right" vertical="center" wrapText="1"/>
    </xf>
    <xf numFmtId="165" fontId="5" fillId="0" borderId="0" xfId="3" applyNumberFormat="1" applyFont="1" applyFill="1" applyAlignment="1">
      <alignment horizontal="right" vertical="center"/>
    </xf>
    <xf numFmtId="165" fontId="7" fillId="0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0" fontId="6" fillId="0" borderId="0" xfId="0" applyFont="1" applyBorder="1" applyAlignment="1">
      <alignment vertical="center"/>
    </xf>
    <xf numFmtId="165" fontId="6" fillId="0" borderId="0" xfId="3" applyNumberFormat="1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center"/>
    </xf>
    <xf numFmtId="0" fontId="6" fillId="0" borderId="0" xfId="3" applyFont="1" applyBorder="1" applyAlignment="1">
      <alignment vertical="center"/>
    </xf>
    <xf numFmtId="165" fontId="5" fillId="0" borderId="0" xfId="8" applyNumberFormat="1" applyFont="1" applyFill="1" applyBorder="1" applyAlignment="1">
      <alignment horizontal="right" vertical="center"/>
    </xf>
    <xf numFmtId="165" fontId="5" fillId="0" borderId="0" xfId="3" applyNumberFormat="1" applyFont="1" applyBorder="1" applyAlignment="1">
      <alignment horizontal="right" vertical="center"/>
    </xf>
    <xf numFmtId="165" fontId="5" fillId="0" borderId="0" xfId="3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5" fontId="6" fillId="0" borderId="0" xfId="8" applyNumberFormat="1" applyFont="1" applyFill="1" applyBorder="1" applyAlignment="1">
      <alignment horizontal="right" vertical="center"/>
    </xf>
    <xf numFmtId="165" fontId="6" fillId="0" borderId="0" xfId="3" applyNumberFormat="1" applyFont="1" applyFill="1" applyAlignment="1">
      <alignment horizontal="right" vertical="center"/>
    </xf>
    <xf numFmtId="0" fontId="5" fillId="0" borderId="6" xfId="3" applyFont="1" applyBorder="1" applyAlignment="1">
      <alignment vertical="center"/>
    </xf>
    <xf numFmtId="165" fontId="5" fillId="0" borderId="6" xfId="3" applyNumberFormat="1" applyFont="1" applyFill="1" applyBorder="1" applyAlignment="1">
      <alignment horizontal="right" vertical="center"/>
    </xf>
    <xf numFmtId="0" fontId="5" fillId="0" borderId="3" xfId="3" applyFont="1" applyBorder="1" applyAlignment="1">
      <alignment vertical="center"/>
    </xf>
    <xf numFmtId="165" fontId="5" fillId="0" borderId="3" xfId="3" applyNumberFormat="1" applyFont="1" applyFill="1" applyBorder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Alignment="1">
      <alignment horizontal="right" vertical="center"/>
    </xf>
    <xf numFmtId="0" fontId="5" fillId="5" borderId="0" xfId="3" applyFont="1" applyFill="1" applyBorder="1" applyAlignment="1">
      <alignment vertical="center"/>
    </xf>
    <xf numFmtId="167" fontId="5" fillId="0" borderId="0" xfId="4" applyNumberFormat="1" applyFont="1" applyBorder="1" applyAlignment="1">
      <alignment horizontal="left" vertical="center"/>
    </xf>
    <xf numFmtId="1" fontId="5" fillId="0" borderId="0" xfId="3" applyNumberFormat="1" applyFont="1" applyAlignment="1">
      <alignment vertical="center"/>
    </xf>
    <xf numFmtId="0" fontId="6" fillId="0" borderId="5" xfId="3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170" fontId="5" fillId="0" borderId="0" xfId="8" applyNumberFormat="1" applyFont="1" applyFill="1" applyAlignment="1">
      <alignment vertical="center"/>
    </xf>
    <xf numFmtId="167" fontId="5" fillId="0" borderId="0" xfId="4" applyNumberFormat="1" applyFont="1" applyAlignment="1">
      <alignment vertical="center"/>
    </xf>
    <xf numFmtId="167" fontId="6" fillId="0" borderId="0" xfId="4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9" fontId="5" fillId="0" borderId="0" xfId="4" applyFont="1" applyAlignment="1">
      <alignment horizontal="right" vertical="center"/>
    </xf>
    <xf numFmtId="17" fontId="7" fillId="7" borderId="0" xfId="0" applyNumberFormat="1" applyFont="1" applyFill="1" applyAlignment="1">
      <alignment horizontal="right"/>
    </xf>
    <xf numFmtId="17" fontId="7" fillId="7" borderId="0" xfId="0" applyNumberFormat="1" applyFont="1" applyFill="1" applyAlignment="1">
      <alignment horizontal="right" vertical="center"/>
    </xf>
    <xf numFmtId="169" fontId="7" fillId="0" borderId="0" xfId="8" applyNumberFormat="1" applyFont="1" applyFill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/>
    </xf>
    <xf numFmtId="167" fontId="5" fillId="0" borderId="0" xfId="4" applyNumberFormat="1" applyFont="1" applyFill="1" applyBorder="1" applyAlignment="1">
      <alignment horizontal="right" vertical="center"/>
    </xf>
    <xf numFmtId="165" fontId="5" fillId="0" borderId="6" xfId="8" applyNumberFormat="1" applyFont="1" applyFill="1" applyBorder="1" applyAlignment="1">
      <alignment horizontal="right" vertical="center"/>
    </xf>
    <xf numFmtId="167" fontId="5" fillId="5" borderId="0" xfId="4" applyNumberFormat="1" applyFont="1" applyFill="1" applyBorder="1" applyAlignment="1">
      <alignment horizontal="right" vertical="center"/>
    </xf>
    <xf numFmtId="167" fontId="5" fillId="5" borderId="6" xfId="4" applyNumberFormat="1" applyFont="1" applyFill="1" applyBorder="1" applyAlignment="1">
      <alignment horizontal="right" vertical="center"/>
    </xf>
    <xf numFmtId="167" fontId="5" fillId="0" borderId="6" xfId="4" applyNumberFormat="1" applyFont="1" applyFill="1" applyBorder="1" applyAlignment="1">
      <alignment horizontal="right" vertical="center"/>
    </xf>
    <xf numFmtId="0" fontId="8" fillId="0" borderId="0" xfId="3" applyFont="1" applyAlignment="1">
      <alignment horizontal="right" vertical="center"/>
    </xf>
    <xf numFmtId="1" fontId="7" fillId="2" borderId="0" xfId="0" applyNumberFormat="1" applyFont="1" applyFill="1" applyAlignment="1">
      <alignment horizontal="right" vertical="center"/>
    </xf>
    <xf numFmtId="165" fontId="5" fillId="0" borderId="0" xfId="8" applyNumberFormat="1" applyFont="1" applyFill="1" applyAlignment="1">
      <alignment horizontal="right" vertical="center"/>
    </xf>
    <xf numFmtId="165" fontId="6" fillId="0" borderId="0" xfId="8" applyNumberFormat="1" applyFont="1" applyFill="1" applyAlignment="1">
      <alignment horizontal="right" vertical="center"/>
    </xf>
    <xf numFmtId="165" fontId="6" fillId="0" borderId="2" xfId="8" applyNumberFormat="1" applyFont="1" applyFill="1" applyBorder="1" applyAlignment="1">
      <alignment horizontal="right" vertical="center"/>
    </xf>
    <xf numFmtId="3" fontId="6" fillId="0" borderId="0" xfId="3" applyNumberFormat="1" applyFont="1" applyFill="1" applyAlignment="1">
      <alignment horizontal="right" vertical="center"/>
    </xf>
    <xf numFmtId="3" fontId="5" fillId="0" borderId="0" xfId="3" applyNumberFormat="1" applyFont="1" applyFill="1" applyAlignment="1">
      <alignment horizontal="right" vertical="center"/>
    </xf>
    <xf numFmtId="17" fontId="7" fillId="4" borderId="0" xfId="0" applyNumberFormat="1" applyFont="1" applyFill="1" applyAlignment="1">
      <alignment horizontal="right" vertical="center"/>
    </xf>
    <xf numFmtId="0" fontId="5" fillId="0" borderId="0" xfId="2" applyFont="1" applyAlignment="1">
      <alignment horizontal="right" vertical="center"/>
    </xf>
    <xf numFmtId="167" fontId="5" fillId="0" borderId="0" xfId="4" applyNumberFormat="1" applyFont="1" applyBorder="1" applyAlignment="1">
      <alignment horizontal="right" vertical="center"/>
    </xf>
    <xf numFmtId="169" fontId="7" fillId="0" borderId="0" xfId="6" applyNumberFormat="1" applyFont="1" applyFill="1" applyAlignment="1">
      <alignment horizontal="right" vertical="center" wrapText="1"/>
    </xf>
    <xf numFmtId="0" fontId="5" fillId="0" borderId="0" xfId="2" applyFont="1" applyFill="1" applyAlignment="1">
      <alignment horizontal="right" vertical="center"/>
    </xf>
    <xf numFmtId="3" fontId="6" fillId="0" borderId="1" xfId="2" applyNumberFormat="1" applyFont="1" applyFill="1" applyBorder="1" applyAlignment="1">
      <alignment horizontal="right" vertical="center"/>
    </xf>
    <xf numFmtId="168" fontId="6" fillId="0" borderId="0" xfId="2" applyNumberFormat="1" applyFont="1" applyFill="1" applyBorder="1" applyAlignment="1">
      <alignment horizontal="right" vertical="center"/>
    </xf>
    <xf numFmtId="168" fontId="6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10" fontId="6" fillId="0" borderId="1" xfId="2" applyNumberFormat="1" applyFont="1" applyFill="1" applyBorder="1" applyAlignment="1">
      <alignment horizontal="right" vertical="center"/>
    </xf>
    <xf numFmtId="167" fontId="6" fillId="0" borderId="0" xfId="4" applyNumberFormat="1" applyFont="1" applyFill="1" applyBorder="1" applyAlignment="1">
      <alignment horizontal="right" vertical="center"/>
    </xf>
    <xf numFmtId="167" fontId="6" fillId="0" borderId="0" xfId="5" applyNumberFormat="1" applyFont="1" applyFill="1" applyBorder="1" applyAlignment="1">
      <alignment horizontal="right" vertical="center"/>
    </xf>
    <xf numFmtId="167" fontId="6" fillId="0" borderId="0" xfId="5" applyNumberFormat="1" applyFont="1" applyBorder="1" applyAlignment="1">
      <alignment horizontal="right" vertical="center"/>
    </xf>
    <xf numFmtId="167" fontId="6" fillId="0" borderId="0" xfId="4" applyNumberFormat="1" applyFont="1" applyBorder="1" applyAlignment="1">
      <alignment horizontal="right" vertical="center"/>
    </xf>
    <xf numFmtId="3" fontId="5" fillId="0" borderId="0" xfId="7" applyNumberFormat="1" applyFont="1" applyFill="1" applyBorder="1" applyAlignment="1">
      <alignment horizontal="right" vertical="center"/>
    </xf>
    <xf numFmtId="170" fontId="5" fillId="0" borderId="0" xfId="8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right" vertical="center"/>
    </xf>
    <xf numFmtId="165" fontId="6" fillId="0" borderId="5" xfId="8" applyNumberFormat="1" applyFont="1" applyFill="1" applyBorder="1" applyAlignment="1">
      <alignment horizontal="right" vertical="center"/>
    </xf>
    <xf numFmtId="165" fontId="6" fillId="0" borderId="5" xfId="6" applyNumberFormat="1" applyFont="1" applyFill="1" applyBorder="1" applyAlignment="1">
      <alignment horizontal="right" vertical="center"/>
    </xf>
    <xf numFmtId="0" fontId="5" fillId="0" borderId="0" xfId="3" applyFont="1" applyBorder="1" applyAlignment="1">
      <alignment horizontal="right" vertical="center"/>
    </xf>
    <xf numFmtId="165" fontId="6" fillId="0" borderId="0" xfId="6" applyNumberFormat="1" applyFont="1" applyFill="1" applyBorder="1" applyAlignment="1">
      <alignment horizontal="right" vertical="center"/>
    </xf>
    <xf numFmtId="166" fontId="5" fillId="0" borderId="4" xfId="0" applyNumberFormat="1" applyFont="1" applyFill="1" applyBorder="1" applyAlignment="1">
      <alignment horizontal="right" vertical="center"/>
    </xf>
    <xf numFmtId="166" fontId="6" fillId="0" borderId="5" xfId="0" applyNumberFormat="1" applyFont="1" applyFill="1" applyBorder="1" applyAlignment="1">
      <alignment horizontal="right" vertical="center"/>
    </xf>
    <xf numFmtId="166" fontId="6" fillId="0" borderId="1" xfId="0" applyNumberFormat="1" applyFont="1" applyFill="1" applyBorder="1" applyAlignment="1">
      <alignment horizontal="right" vertical="center"/>
    </xf>
    <xf numFmtId="3" fontId="5" fillId="0" borderId="0" xfId="3" applyNumberFormat="1" applyFont="1" applyAlignment="1">
      <alignment horizontal="right" vertical="center"/>
    </xf>
    <xf numFmtId="17" fontId="7" fillId="4" borderId="0" xfId="0" applyNumberFormat="1" applyFont="1" applyFill="1" applyBorder="1" applyAlignment="1">
      <alignment horizontal="right" vertical="center"/>
    </xf>
    <xf numFmtId="3" fontId="6" fillId="0" borderId="0" xfId="3" applyNumberFormat="1" applyFont="1" applyAlignment="1">
      <alignment horizontal="right" vertical="center"/>
    </xf>
    <xf numFmtId="3" fontId="5" fillId="0" borderId="0" xfId="8" applyNumberFormat="1" applyFont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3" fontId="5" fillId="0" borderId="0" xfId="3" applyNumberFormat="1" applyFont="1" applyBorder="1" applyAlignment="1">
      <alignment horizontal="right" vertical="center"/>
    </xf>
    <xf numFmtId="170" fontId="12" fillId="6" borderId="0" xfId="10" applyNumberFormat="1" applyFont="1" applyFill="1" applyAlignment="1">
      <alignment horizontal="right" vertical="center" wrapText="1"/>
    </xf>
    <xf numFmtId="9" fontId="5" fillId="0" borderId="0" xfId="4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67" fontId="5" fillId="0" borderId="3" xfId="4" applyNumberFormat="1" applyFont="1" applyFill="1" applyBorder="1" applyAlignment="1">
      <alignment horizontal="right" vertical="center"/>
    </xf>
    <xf numFmtId="169" fontId="7" fillId="3" borderId="0" xfId="8" applyNumberFormat="1" applyFont="1" applyFill="1" applyAlignment="1">
      <alignment horizontal="right" wrapText="1"/>
    </xf>
    <xf numFmtId="17" fontId="7" fillId="2" borderId="0" xfId="0" applyNumberFormat="1" applyFont="1" applyFill="1" applyAlignment="1">
      <alignment horizontal="right"/>
    </xf>
    <xf numFmtId="1" fontId="7" fillId="3" borderId="0" xfId="8" applyNumberFormat="1" applyFont="1" applyFill="1" applyAlignment="1">
      <alignment horizontal="right" wrapText="1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7" fontId="7" fillId="4" borderId="0" xfId="0" applyNumberFormat="1" applyFont="1" applyFill="1" applyAlignment="1">
      <alignment horizontal="right"/>
    </xf>
    <xf numFmtId="3" fontId="5" fillId="0" borderId="3" xfId="7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15" fillId="4" borderId="0" xfId="0" applyFont="1" applyFill="1" applyBorder="1" applyAlignment="1">
      <alignment vertical="center"/>
    </xf>
    <xf numFmtId="0" fontId="15" fillId="7" borderId="0" xfId="0" applyFont="1" applyFill="1" applyBorder="1" applyAlignment="1">
      <alignment vertical="center"/>
    </xf>
    <xf numFmtId="165" fontId="7" fillId="2" borderId="0" xfId="8" applyNumberFormat="1" applyFont="1" applyFill="1" applyAlignment="1">
      <alignment horizontal="left" vertical="center" wrapText="1"/>
    </xf>
    <xf numFmtId="0" fontId="5" fillId="0" borderId="0" xfId="3" applyFont="1" applyAlignment="1">
      <alignment horizontal="left" vertical="center" indent="2"/>
    </xf>
    <xf numFmtId="167" fontId="5" fillId="0" borderId="0" xfId="4" applyNumberFormat="1" applyFont="1" applyBorder="1" applyAlignment="1">
      <alignment horizontal="left" vertical="center" indent="2"/>
    </xf>
    <xf numFmtId="165" fontId="6" fillId="0" borderId="5" xfId="7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65" fontId="6" fillId="0" borderId="1" xfId="8" applyNumberFormat="1" applyFont="1" applyFill="1" applyBorder="1" applyAlignment="1">
      <alignment horizontal="right" vertical="center"/>
    </xf>
    <xf numFmtId="10" fontId="5" fillId="0" borderId="0" xfId="5" applyNumberFormat="1" applyFont="1" applyFill="1" applyBorder="1" applyAlignment="1">
      <alignment horizontal="right" vertical="center"/>
    </xf>
    <xf numFmtId="3" fontId="6" fillId="0" borderId="2" xfId="7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left" vertical="center" indent="1"/>
    </xf>
    <xf numFmtId="0" fontId="5" fillId="0" borderId="0" xfId="0" applyFont="1" applyFill="1" applyAlignment="1">
      <alignment horizontal="left" vertical="center" indent="2"/>
    </xf>
    <xf numFmtId="0" fontId="5" fillId="0" borderId="0" xfId="3" applyFont="1" applyFill="1" applyBorder="1" applyAlignment="1">
      <alignment horizontal="left" vertical="center" indent="2"/>
    </xf>
    <xf numFmtId="17" fontId="7" fillId="2" borderId="0" xfId="0" applyNumberFormat="1" applyFont="1" applyFill="1" applyAlignment="1">
      <alignment horizontal="right" vertical="center"/>
    </xf>
    <xf numFmtId="10" fontId="5" fillId="0" borderId="0" xfId="4" applyNumberFormat="1" applyFont="1" applyAlignment="1">
      <alignment horizontal="right" vertical="center"/>
    </xf>
    <xf numFmtId="165" fontId="5" fillId="0" borderId="3" xfId="8" applyNumberFormat="1" applyFont="1" applyFill="1" applyBorder="1" applyAlignment="1">
      <alignment horizontal="right" vertical="center"/>
    </xf>
    <xf numFmtId="3" fontId="5" fillId="0" borderId="3" xfId="3" applyNumberFormat="1" applyFont="1" applyFill="1" applyBorder="1" applyAlignment="1">
      <alignment horizontal="right" vertical="center"/>
    </xf>
    <xf numFmtId="171" fontId="5" fillId="0" borderId="0" xfId="5" applyNumberFormat="1" applyFont="1" applyFill="1" applyBorder="1" applyAlignment="1">
      <alignment horizontal="right" vertical="center"/>
    </xf>
    <xf numFmtId="165" fontId="5" fillId="0" borderId="0" xfId="8" applyNumberFormat="1" applyFont="1" applyFill="1" applyBorder="1" applyAlignment="1">
      <alignment horizontal="center" vertical="center"/>
    </xf>
    <xf numFmtId="165" fontId="6" fillId="0" borderId="1" xfId="8" applyNumberFormat="1" applyFont="1" applyFill="1" applyBorder="1" applyAlignment="1">
      <alignment vertical="center"/>
    </xf>
    <xf numFmtId="165" fontId="5" fillId="0" borderId="0" xfId="8" applyNumberFormat="1" applyFont="1" applyFill="1" applyBorder="1" applyAlignment="1">
      <alignment vertical="center"/>
    </xf>
    <xf numFmtId="169" fontId="7" fillId="0" borderId="0" xfId="8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right" vertical="center"/>
    </xf>
    <xf numFmtId="10" fontId="5" fillId="0" borderId="0" xfId="4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right" vertical="center"/>
    </xf>
    <xf numFmtId="17" fontId="7" fillId="0" borderId="0" xfId="0" applyNumberFormat="1" applyFont="1" applyFill="1" applyBorder="1" applyAlignment="1">
      <alignment horizontal="right" vertical="center"/>
    </xf>
    <xf numFmtId="3" fontId="6" fillId="0" borderId="0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vertical="center"/>
    </xf>
    <xf numFmtId="165" fontId="7" fillId="0" borderId="0" xfId="8" applyNumberFormat="1" applyFont="1" applyFill="1" applyBorder="1" applyAlignment="1">
      <alignment horizontal="right" vertical="center" wrapText="1"/>
    </xf>
    <xf numFmtId="0" fontId="6" fillId="0" borderId="2" xfId="3" applyFont="1" applyBorder="1" applyAlignment="1">
      <alignment vertical="center"/>
    </xf>
    <xf numFmtId="165" fontId="6" fillId="0" borderId="2" xfId="3" applyNumberFormat="1" applyFont="1" applyBorder="1" applyAlignment="1">
      <alignment horizontal="right" vertical="center"/>
    </xf>
    <xf numFmtId="172" fontId="6" fillId="0" borderId="2" xfId="3" applyNumberFormat="1" applyFont="1" applyBorder="1" applyAlignment="1">
      <alignment horizontal="right" vertical="center"/>
    </xf>
    <xf numFmtId="167" fontId="5" fillId="0" borderId="0" xfId="4" applyNumberFormat="1" applyFont="1" applyFill="1" applyBorder="1" applyAlignment="1">
      <alignment vertical="center"/>
    </xf>
    <xf numFmtId="171" fontId="5" fillId="0" borderId="0" xfId="7" applyNumberFormat="1" applyFont="1" applyFill="1" applyBorder="1" applyAlignment="1">
      <alignment horizontal="right" vertical="center"/>
    </xf>
    <xf numFmtId="165" fontId="6" fillId="0" borderId="0" xfId="7" applyNumberFormat="1" applyFont="1" applyFill="1" applyBorder="1" applyAlignment="1">
      <alignment horizontal="right" vertical="center"/>
    </xf>
    <xf numFmtId="3" fontId="5" fillId="0" borderId="0" xfId="8" applyNumberFormat="1" applyFont="1" applyFill="1" applyBorder="1" applyAlignment="1">
      <alignment horizontal="right" vertical="center"/>
    </xf>
    <xf numFmtId="3" fontId="6" fillId="0" borderId="0" xfId="7" applyNumberFormat="1" applyFont="1" applyFill="1" applyBorder="1" applyAlignment="1">
      <alignment horizontal="right" vertical="center"/>
    </xf>
    <xf numFmtId="3" fontId="6" fillId="0" borderId="0" xfId="2" applyNumberFormat="1" applyFont="1" applyFill="1" applyBorder="1" applyAlignment="1">
      <alignment horizontal="right" vertical="center"/>
    </xf>
    <xf numFmtId="3" fontId="5" fillId="0" borderId="0" xfId="2" applyNumberFormat="1" applyFont="1" applyFill="1" applyBorder="1" applyAlignment="1">
      <alignment horizontal="right" vertical="center"/>
    </xf>
    <xf numFmtId="14" fontId="5" fillId="0" borderId="0" xfId="3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4" fontId="5" fillId="0" borderId="0" xfId="3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3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2"/>
    </xf>
    <xf numFmtId="0" fontId="5" fillId="0" borderId="0" xfId="0" applyFont="1" applyFill="1" applyBorder="1" applyAlignment="1">
      <alignment horizontal="left" vertical="center" indent="2"/>
    </xf>
    <xf numFmtId="0" fontId="5" fillId="0" borderId="0" xfId="3" applyFont="1" applyFill="1" applyAlignment="1">
      <alignment horizontal="left" vertical="center" indent="1"/>
    </xf>
    <xf numFmtId="0" fontId="5" fillId="0" borderId="0" xfId="3" applyFont="1" applyAlignment="1">
      <alignment horizontal="left" vertical="center" indent="1"/>
    </xf>
    <xf numFmtId="0" fontId="5" fillId="0" borderId="0" xfId="3" applyFont="1" applyBorder="1" applyAlignment="1">
      <alignment horizontal="left" vertical="center" indent="1"/>
    </xf>
    <xf numFmtId="0" fontId="5" fillId="0" borderId="0" xfId="3" applyFont="1" applyBorder="1" applyAlignment="1">
      <alignment horizontal="left" vertical="center" indent="2"/>
    </xf>
    <xf numFmtId="0" fontId="17" fillId="0" borderId="0" xfId="0" applyFont="1" applyFill="1" applyBorder="1" applyAlignment="1">
      <alignment horizontal="left" vertical="center"/>
    </xf>
    <xf numFmtId="165" fontId="6" fillId="0" borderId="5" xfId="7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1">
    <cellStyle name="Normal" xfId="0" builtinId="0"/>
    <cellStyle name="Normal 17" xfId="9" xr:uid="{00000000-0005-0000-0000-000001000000}"/>
    <cellStyle name="Normal 2" xfId="1" xr:uid="{00000000-0005-0000-0000-000002000000}"/>
    <cellStyle name="Normal_ABL_NeoInvestimentos" xfId="2" xr:uid="{00000000-0005-0000-0000-000003000000}"/>
    <cellStyle name="Normal_Números de 2006 a 2007" xfId="3" xr:uid="{00000000-0005-0000-0000-000004000000}"/>
    <cellStyle name="Porcentagem" xfId="4" builtinId="5"/>
    <cellStyle name="Porcentagem 3" xfId="5" xr:uid="{00000000-0005-0000-0000-000006000000}"/>
    <cellStyle name="Separador de milhares 2" xfId="6" xr:uid="{00000000-0005-0000-0000-000007000000}"/>
    <cellStyle name="Separador de milhares 2 2" xfId="7" xr:uid="{00000000-0005-0000-0000-000008000000}"/>
    <cellStyle name="Vírgula" xfId="8" builtinId="3"/>
    <cellStyle name="Vírgula 4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I/Divulga&#231;&#227;o%20resultados/2018/1T18/03.%20Release%20-%20Excel/Tabelas%20do%20Release%201T18%20v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Fin"/>
      <sheetName val="Indicadores Op"/>
      <sheetName val="Portfolio ABL nova"/>
      <sheetName val="Portfolio ABL antiga"/>
      <sheetName val="AMM+OV+LT"/>
      <sheetName val="Quebra AMM+OV+LT"/>
      <sheetName val="Ativos Maturação p1"/>
      <sheetName val="Ativos Maturação 4T15"/>
      <sheetName val="Ativos Maturação p2"/>
      <sheetName val="Descontos por Ativo"/>
      <sheetName val="Ocupação"/>
      <sheetName val="DRE"/>
      <sheetName val="DRE vs Orçamento"/>
      <sheetName val="Receita Bruta (Cont.)"/>
      <sheetName val="Quebra Outros"/>
      <sheetName val="C&amp;D (Cont.)"/>
      <sheetName val="C&amp;D DF"/>
      <sheetName val="C&amp;D análise"/>
      <sheetName val="C&amp;D análise pessoal e outros"/>
      <sheetName val="Gráf. C&amp;D vs RB"/>
      <sheetName val="Outras Rec. Desp. (Cont.)"/>
      <sheetName val="Result Fin"/>
      <sheetName val="EBITDA"/>
      <sheetName val="Dívida"/>
      <sheetName val="Dívida - Custo e Prazo ajust"/>
      <sheetName val="Dívida - Custo Prazo divulg"/>
      <sheetName val="NAV"/>
      <sheetName val="Investimento"/>
      <sheetName val="Landbank"/>
      <sheetName val="Guidance"/>
      <sheetName val="Crescimento ABL"/>
      <sheetName val="Ações"/>
      <sheetName val="Funcionários"/>
      <sheetName val="Funcionários - antigo"/>
      <sheetName val="DRE Contábil"/>
      <sheetName val="BP Contábil tri"/>
      <sheetName val="DFC Contábil tri"/>
      <sheetName val="DFC Cont. Aj. tri (gráfico)"/>
      <sheetName val="Base&gt;&gt;&gt;"/>
      <sheetName val="Resultado CVM"/>
      <sheetName val="Ativo e Passivo CVM"/>
      <sheetName val="DFC CVM"/>
      <sheetName val="Endividamento"/>
      <sheetName val="EBITDA Ajustado"/>
    </sheetNames>
    <sheetDataSet>
      <sheetData sheetId="0"/>
      <sheetData sheetId="1">
        <row r="2">
          <cell r="B2">
            <v>737465.53899999999</v>
          </cell>
        </row>
        <row r="3">
          <cell r="B3">
            <v>447782.81472340005</v>
          </cell>
        </row>
        <row r="4">
          <cell r="J4">
            <v>447782.81472340011</v>
          </cell>
        </row>
        <row r="5">
          <cell r="J5">
            <v>698594.57900000003</v>
          </cell>
        </row>
        <row r="6">
          <cell r="J6">
            <v>415489.60832340003</v>
          </cell>
        </row>
        <row r="14">
          <cell r="J14">
            <v>0.94650000000000001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D57C0-C638-446E-8098-00CE563F1B4A}">
  <sheetPr>
    <tabColor theme="1"/>
  </sheetPr>
  <dimension ref="A1"/>
  <sheetViews>
    <sheetView showGridLines="0" tabSelected="1" workbookViewId="0">
      <selection activeCell="K21" sqref="K21"/>
    </sheetView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AW33"/>
  <sheetViews>
    <sheetView showGridLines="0" zoomScale="85" zoomScaleNormal="85" workbookViewId="0">
      <pane xSplit="1" ySplit="1" topLeftCell="AM2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x14ac:dyDescent="0.25"/>
  <cols>
    <col min="1" max="1" width="40.77734375" style="1" customWidth="1"/>
    <col min="2" max="19" width="11.77734375" style="1"/>
    <col min="20" max="24" width="11.77734375" style="43"/>
    <col min="25" max="41" width="11.77734375" style="1"/>
    <col min="42" max="49" width="11.77734375" style="20"/>
    <col min="50" max="16384" width="11.77734375" style="1"/>
  </cols>
  <sheetData>
    <row r="1" spans="1:49" x14ac:dyDescent="0.2">
      <c r="A1" s="118" t="s">
        <v>247</v>
      </c>
      <c r="B1" s="108" t="s">
        <v>39</v>
      </c>
      <c r="C1" s="108" t="s">
        <v>40</v>
      </c>
      <c r="D1" s="108" t="s">
        <v>41</v>
      </c>
      <c r="E1" s="108" t="s">
        <v>42</v>
      </c>
      <c r="F1" s="108" t="s">
        <v>43</v>
      </c>
      <c r="G1" s="108" t="s">
        <v>44</v>
      </c>
      <c r="H1" s="108" t="s">
        <v>45</v>
      </c>
      <c r="I1" s="108" t="s">
        <v>46</v>
      </c>
      <c r="J1" s="108" t="s">
        <v>47</v>
      </c>
      <c r="K1" s="108" t="s">
        <v>48</v>
      </c>
      <c r="L1" s="108" t="s">
        <v>49</v>
      </c>
      <c r="M1" s="108" t="s">
        <v>50</v>
      </c>
      <c r="N1" s="108" t="s">
        <v>51</v>
      </c>
      <c r="O1" s="108" t="s">
        <v>52</v>
      </c>
      <c r="P1" s="108" t="s">
        <v>53</v>
      </c>
      <c r="Q1" s="108" t="s">
        <v>54</v>
      </c>
      <c r="R1" s="108" t="s">
        <v>55</v>
      </c>
      <c r="S1" s="108" t="s">
        <v>56</v>
      </c>
      <c r="T1" s="108" t="s">
        <v>57</v>
      </c>
      <c r="U1" s="108" t="s">
        <v>58</v>
      </c>
      <c r="V1" s="108" t="s">
        <v>59</v>
      </c>
      <c r="W1" s="108" t="s">
        <v>60</v>
      </c>
      <c r="X1" s="108" t="s">
        <v>61</v>
      </c>
      <c r="Y1" s="108" t="s">
        <v>62</v>
      </c>
      <c r="Z1" s="108" t="s">
        <v>63</v>
      </c>
      <c r="AA1" s="108" t="s">
        <v>64</v>
      </c>
      <c r="AB1" s="108" t="s">
        <v>65</v>
      </c>
      <c r="AC1" s="108" t="s">
        <v>66</v>
      </c>
      <c r="AD1" s="108" t="s">
        <v>217</v>
      </c>
      <c r="AE1" s="57" t="s">
        <v>220</v>
      </c>
      <c r="AF1" s="57" t="s">
        <v>221</v>
      </c>
      <c r="AG1" s="57" t="s">
        <v>223</v>
      </c>
      <c r="AH1" s="57" t="s">
        <v>224</v>
      </c>
      <c r="AI1" s="57" t="s">
        <v>228</v>
      </c>
      <c r="AJ1" s="57" t="s">
        <v>232</v>
      </c>
      <c r="AK1" s="57" t="s">
        <v>233</v>
      </c>
      <c r="AL1" s="57" t="s">
        <v>235</v>
      </c>
      <c r="AM1" s="57" t="s">
        <v>236</v>
      </c>
      <c r="AN1" s="57" t="s">
        <v>243</v>
      </c>
      <c r="AO1" s="57" t="s">
        <v>248</v>
      </c>
      <c r="AP1" s="57" t="s">
        <v>249</v>
      </c>
      <c r="AQ1" s="57" t="s">
        <v>296</v>
      </c>
      <c r="AR1" s="57" t="s">
        <v>297</v>
      </c>
      <c r="AS1" s="57" t="s">
        <v>304</v>
      </c>
      <c r="AT1" s="57" t="s">
        <v>305</v>
      </c>
      <c r="AU1" s="57" t="s">
        <v>310</v>
      </c>
      <c r="AV1" s="57" t="s">
        <v>311</v>
      </c>
      <c r="AW1" s="57" t="s">
        <v>312</v>
      </c>
    </row>
    <row r="2" spans="1:49" s="3" customFormat="1" x14ac:dyDescent="0.25">
      <c r="A2" s="15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B2" s="58"/>
      <c r="AC2" s="58"/>
      <c r="AD2" s="58"/>
      <c r="AE2" s="58"/>
      <c r="AF2" s="58"/>
      <c r="AG2" s="58"/>
      <c r="AH2" s="58"/>
      <c r="AI2" s="58"/>
      <c r="AP2" s="142"/>
      <c r="AQ2" s="142"/>
      <c r="AR2" s="142"/>
      <c r="AS2" s="142"/>
      <c r="AT2" s="142"/>
      <c r="AU2" s="142"/>
      <c r="AV2" s="142"/>
      <c r="AW2" s="142"/>
    </row>
    <row r="3" spans="1:49" x14ac:dyDescent="0.2">
      <c r="A3" s="117" t="s">
        <v>67</v>
      </c>
      <c r="B3" s="109" t="s">
        <v>39</v>
      </c>
      <c r="C3" s="109" t="s">
        <v>40</v>
      </c>
      <c r="D3" s="109" t="s">
        <v>41</v>
      </c>
      <c r="E3" s="109" t="s">
        <v>42</v>
      </c>
      <c r="F3" s="109" t="s">
        <v>43</v>
      </c>
      <c r="G3" s="109" t="s">
        <v>44</v>
      </c>
      <c r="H3" s="109" t="s">
        <v>45</v>
      </c>
      <c r="I3" s="109" t="s">
        <v>46</v>
      </c>
      <c r="J3" s="109" t="s">
        <v>47</v>
      </c>
      <c r="K3" s="109" t="s">
        <v>48</v>
      </c>
      <c r="L3" s="109" t="s">
        <v>49</v>
      </c>
      <c r="M3" s="109" t="s">
        <v>50</v>
      </c>
      <c r="N3" s="109" t="s">
        <v>51</v>
      </c>
      <c r="O3" s="109" t="s">
        <v>52</v>
      </c>
      <c r="P3" s="109" t="s">
        <v>53</v>
      </c>
      <c r="Q3" s="109" t="s">
        <v>54</v>
      </c>
      <c r="R3" s="109" t="s">
        <v>55</v>
      </c>
      <c r="S3" s="109" t="s">
        <v>56</v>
      </c>
      <c r="T3" s="109" t="s">
        <v>57</v>
      </c>
      <c r="U3" s="109" t="s">
        <v>58</v>
      </c>
      <c r="V3" s="109" t="s">
        <v>59</v>
      </c>
      <c r="W3" s="109" t="s">
        <v>60</v>
      </c>
      <c r="X3" s="109" t="s">
        <v>61</v>
      </c>
      <c r="Y3" s="109" t="s">
        <v>62</v>
      </c>
      <c r="Z3" s="109" t="s">
        <v>63</v>
      </c>
      <c r="AA3" s="109" t="s">
        <v>64</v>
      </c>
      <c r="AB3" s="109" t="s">
        <v>65</v>
      </c>
      <c r="AC3" s="109" t="s">
        <v>66</v>
      </c>
      <c r="AD3" s="109" t="s">
        <v>217</v>
      </c>
      <c r="AE3" s="134" t="s">
        <v>220</v>
      </c>
      <c r="AF3" s="134" t="s">
        <v>221</v>
      </c>
      <c r="AG3" s="134" t="s">
        <v>223</v>
      </c>
      <c r="AH3" s="134" t="str">
        <f t="shared" ref="AH3:AM3" si="0">AH1</f>
        <v>1Q18</v>
      </c>
      <c r="AI3" s="134" t="str">
        <f t="shared" si="0"/>
        <v>2Q18</v>
      </c>
      <c r="AJ3" s="134" t="str">
        <f t="shared" si="0"/>
        <v>3Q18</v>
      </c>
      <c r="AK3" s="134" t="str">
        <f t="shared" si="0"/>
        <v>4Q18</v>
      </c>
      <c r="AL3" s="134" t="str">
        <f t="shared" si="0"/>
        <v>1Q19</v>
      </c>
      <c r="AM3" s="134" t="str">
        <f t="shared" si="0"/>
        <v>2Q19</v>
      </c>
      <c r="AN3" s="134" t="str">
        <f t="shared" ref="AN3:AQ3" si="1">AN1</f>
        <v>3Q19</v>
      </c>
      <c r="AO3" s="134" t="str">
        <f t="shared" si="1"/>
        <v>4Q19</v>
      </c>
      <c r="AP3" s="134" t="str">
        <f t="shared" si="1"/>
        <v>1Q20</v>
      </c>
      <c r="AQ3" s="134" t="str">
        <f t="shared" si="1"/>
        <v>2Q20</v>
      </c>
      <c r="AR3" s="134" t="str">
        <f t="shared" ref="AR3:AS3" si="2">AR1</f>
        <v>3Q20</v>
      </c>
      <c r="AS3" s="134" t="str">
        <f t="shared" si="2"/>
        <v>4Q20</v>
      </c>
      <c r="AT3" s="134" t="str">
        <f t="shared" ref="AT3:AU3" si="3">AT1</f>
        <v>1Q21</v>
      </c>
      <c r="AU3" s="134" t="str">
        <f t="shared" si="3"/>
        <v>2Q21</v>
      </c>
      <c r="AV3" s="134" t="str">
        <f t="shared" ref="AV3:AW3" si="4">AV1</f>
        <v>3Q21</v>
      </c>
      <c r="AW3" s="134" t="str">
        <f t="shared" si="4"/>
        <v>4Q21</v>
      </c>
    </row>
    <row r="4" spans="1:49" s="20" customFormat="1" x14ac:dyDescent="0.25">
      <c r="A4" s="12" t="s">
        <v>68</v>
      </c>
      <c r="B4" s="59">
        <v>62667</v>
      </c>
      <c r="C4" s="59">
        <v>74741</v>
      </c>
      <c r="D4" s="59">
        <v>75554</v>
      </c>
      <c r="E4" s="59">
        <v>81474</v>
      </c>
      <c r="F4" s="59">
        <v>76912</v>
      </c>
      <c r="G4" s="59">
        <v>90095</v>
      </c>
      <c r="H4" s="59">
        <v>95632</v>
      </c>
      <c r="I4" s="59">
        <v>106862</v>
      </c>
      <c r="J4" s="59">
        <v>102506</v>
      </c>
      <c r="K4" s="59">
        <v>108702</v>
      </c>
      <c r="L4" s="59">
        <v>119612</v>
      </c>
      <c r="M4" s="59">
        <v>131813</v>
      </c>
      <c r="N4" s="59">
        <v>115464</v>
      </c>
      <c r="O4" s="59">
        <v>122038</v>
      </c>
      <c r="P4" s="59">
        <v>125957</v>
      </c>
      <c r="Q4" s="59">
        <v>156248</v>
      </c>
      <c r="R4" s="59">
        <v>145102</v>
      </c>
      <c r="S4" s="59">
        <v>159223</v>
      </c>
      <c r="T4" s="59">
        <v>165590</v>
      </c>
      <c r="U4" s="59">
        <v>187149</v>
      </c>
      <c r="V4" s="59">
        <v>165606</v>
      </c>
      <c r="W4" s="59">
        <v>175716</v>
      </c>
      <c r="X4" s="59">
        <v>177761</v>
      </c>
      <c r="Y4" s="59">
        <v>196600</v>
      </c>
      <c r="Z4" s="59">
        <v>180418</v>
      </c>
      <c r="AA4" s="59">
        <v>188954</v>
      </c>
      <c r="AB4" s="59">
        <v>186755</v>
      </c>
      <c r="AC4" s="59">
        <v>213043</v>
      </c>
      <c r="AD4" s="59">
        <v>192548</v>
      </c>
      <c r="AE4" s="59">
        <v>196793</v>
      </c>
      <c r="AF4" s="59">
        <v>197835</v>
      </c>
      <c r="AG4" s="59">
        <v>218292</v>
      </c>
      <c r="AH4" s="59">
        <v>192285</v>
      </c>
      <c r="AI4" s="59">
        <v>201163</v>
      </c>
      <c r="AJ4" s="59">
        <v>202173</v>
      </c>
      <c r="AK4" s="59">
        <v>230522</v>
      </c>
      <c r="AL4" s="59">
        <v>197009</v>
      </c>
      <c r="AM4" s="59">
        <v>214042</v>
      </c>
      <c r="AN4" s="59">
        <v>209459</v>
      </c>
      <c r="AO4" s="59">
        <v>241018</v>
      </c>
      <c r="AP4" s="59">
        <v>204843</v>
      </c>
      <c r="AQ4" s="59">
        <v>159989</v>
      </c>
      <c r="AR4" s="59">
        <v>179263</v>
      </c>
      <c r="AS4" s="59">
        <v>228136</v>
      </c>
      <c r="AT4" s="59">
        <v>196122</v>
      </c>
      <c r="AU4" s="59">
        <v>228158</v>
      </c>
      <c r="AV4" s="59">
        <v>255238</v>
      </c>
      <c r="AW4" s="59">
        <v>323183</v>
      </c>
    </row>
    <row r="5" spans="1:49" s="21" customFormat="1" x14ac:dyDescent="0.25">
      <c r="A5" s="12" t="s">
        <v>69</v>
      </c>
      <c r="B5" s="59">
        <v>56317</v>
      </c>
      <c r="C5" s="59">
        <v>66700</v>
      </c>
      <c r="D5" s="59">
        <v>67609</v>
      </c>
      <c r="E5" s="59">
        <v>72953</v>
      </c>
      <c r="F5" s="59">
        <v>68887</v>
      </c>
      <c r="G5" s="59">
        <v>80647</v>
      </c>
      <c r="H5" s="59">
        <v>84757</v>
      </c>
      <c r="I5" s="59">
        <v>95231</v>
      </c>
      <c r="J5" s="59">
        <v>90664</v>
      </c>
      <c r="K5" s="59">
        <v>97074</v>
      </c>
      <c r="L5" s="59">
        <v>104306</v>
      </c>
      <c r="M5" s="59">
        <v>118477</v>
      </c>
      <c r="N5" s="59">
        <v>102498</v>
      </c>
      <c r="O5" s="59">
        <v>108116</v>
      </c>
      <c r="P5" s="59">
        <v>113054</v>
      </c>
      <c r="Q5" s="59">
        <v>140082</v>
      </c>
      <c r="R5" s="59">
        <v>131208</v>
      </c>
      <c r="S5" s="59">
        <v>143838</v>
      </c>
      <c r="T5" s="59">
        <v>147945</v>
      </c>
      <c r="U5" s="59">
        <v>166583</v>
      </c>
      <c r="V5" s="59">
        <v>148822</v>
      </c>
      <c r="W5" s="59">
        <v>156610</v>
      </c>
      <c r="X5" s="59">
        <v>159622</v>
      </c>
      <c r="Y5" s="59">
        <v>172141</v>
      </c>
      <c r="Z5" s="59">
        <v>160487</v>
      </c>
      <c r="AA5" s="59">
        <v>162811</v>
      </c>
      <c r="AB5" s="59">
        <v>161097</v>
      </c>
      <c r="AC5" s="59">
        <v>183752</v>
      </c>
      <c r="AD5" s="59">
        <v>167349</v>
      </c>
      <c r="AE5" s="59">
        <v>169413</v>
      </c>
      <c r="AF5" s="59">
        <v>169690</v>
      </c>
      <c r="AG5" s="59">
        <v>185704</v>
      </c>
      <c r="AH5" s="59">
        <v>168470</v>
      </c>
      <c r="AI5" s="59">
        <v>175011</v>
      </c>
      <c r="AJ5" s="59">
        <v>177553</v>
      </c>
      <c r="AK5" s="59">
        <v>200492</v>
      </c>
      <c r="AL5" s="59">
        <v>172993</v>
      </c>
      <c r="AM5" s="59">
        <v>187674</v>
      </c>
      <c r="AN5" s="59">
        <v>182378</v>
      </c>
      <c r="AO5" s="59">
        <v>211225</v>
      </c>
      <c r="AP5" s="59">
        <v>156795</v>
      </c>
      <c r="AQ5" s="59">
        <v>160914</v>
      </c>
      <c r="AR5" s="59">
        <v>182131</v>
      </c>
      <c r="AS5" s="59">
        <v>184403</v>
      </c>
      <c r="AT5" s="59">
        <v>169390</v>
      </c>
      <c r="AU5" s="59">
        <v>170302</v>
      </c>
      <c r="AV5" s="59">
        <v>212194</v>
      </c>
      <c r="AW5" s="59">
        <v>315478</v>
      </c>
    </row>
    <row r="6" spans="1:49" s="21" customFormat="1" x14ac:dyDescent="0.25">
      <c r="A6" s="12" t="s">
        <v>70</v>
      </c>
      <c r="B6" s="59">
        <v>35138</v>
      </c>
      <c r="C6" s="59">
        <v>49673</v>
      </c>
      <c r="D6" s="59">
        <v>55310</v>
      </c>
      <c r="E6" s="59">
        <v>44757</v>
      </c>
      <c r="F6" s="59">
        <v>41299</v>
      </c>
      <c r="G6" s="59">
        <v>57731</v>
      </c>
      <c r="H6" s="59">
        <v>65067</v>
      </c>
      <c r="I6" s="59">
        <v>70888</v>
      </c>
      <c r="J6" s="59">
        <v>60929</v>
      </c>
      <c r="K6" s="59">
        <v>82375</v>
      </c>
      <c r="L6" s="59">
        <v>165126</v>
      </c>
      <c r="M6" s="59">
        <v>97332</v>
      </c>
      <c r="N6" s="59">
        <v>82025</v>
      </c>
      <c r="O6" s="59">
        <v>71265</v>
      </c>
      <c r="P6" s="59">
        <v>77678</v>
      </c>
      <c r="Q6" s="59">
        <v>116821</v>
      </c>
      <c r="R6" s="59">
        <v>98526</v>
      </c>
      <c r="S6" s="59">
        <v>100175</v>
      </c>
      <c r="T6" s="59">
        <v>112450</v>
      </c>
      <c r="U6" s="59">
        <v>143183.47021999999</v>
      </c>
      <c r="V6" s="59">
        <v>102673.44737000001</v>
      </c>
      <c r="W6" s="59">
        <v>122366.45921999999</v>
      </c>
      <c r="X6" s="59">
        <v>134730.30905000001</v>
      </c>
      <c r="Y6" s="59">
        <v>144033.77836</v>
      </c>
      <c r="Z6" s="59">
        <v>129024</v>
      </c>
      <c r="AA6" s="59">
        <v>121587</v>
      </c>
      <c r="AB6" s="59">
        <v>127925</v>
      </c>
      <c r="AC6" s="59">
        <v>142760</v>
      </c>
      <c r="AD6" s="59">
        <v>125764</v>
      </c>
      <c r="AE6" s="59">
        <v>130472</v>
      </c>
      <c r="AF6" s="59">
        <v>133842</v>
      </c>
      <c r="AG6" s="59">
        <v>150480</v>
      </c>
      <c r="AH6" s="59">
        <v>125779</v>
      </c>
      <c r="AI6" s="59">
        <v>132514</v>
      </c>
      <c r="AJ6" s="59">
        <v>141193</v>
      </c>
      <c r="AK6" s="59">
        <v>159038</v>
      </c>
      <c r="AL6" s="59">
        <v>129413</v>
      </c>
      <c r="AM6" s="59">
        <v>137672</v>
      </c>
      <c r="AN6" s="59">
        <v>168518</v>
      </c>
      <c r="AO6" s="59">
        <v>200192</v>
      </c>
      <c r="AP6" s="59">
        <v>102912</v>
      </c>
      <c r="AQ6" s="59">
        <v>114930</v>
      </c>
      <c r="AR6" s="59">
        <v>134069</v>
      </c>
      <c r="AS6" s="59">
        <v>162242</v>
      </c>
      <c r="AT6" s="59">
        <v>101440</v>
      </c>
      <c r="AU6" s="59">
        <v>108905</v>
      </c>
      <c r="AV6" s="59">
        <v>153522</v>
      </c>
      <c r="AW6" s="59">
        <v>185907</v>
      </c>
    </row>
    <row r="7" spans="1:49" s="21" customFormat="1" x14ac:dyDescent="0.25">
      <c r="A7" s="12" t="s">
        <v>71</v>
      </c>
      <c r="B7" s="60">
        <v>0.624</v>
      </c>
      <c r="C7" s="60">
        <v>0.745</v>
      </c>
      <c r="D7" s="60">
        <v>0.81799999999999995</v>
      </c>
      <c r="E7" s="60">
        <v>0.61399999999999999</v>
      </c>
      <c r="F7" s="60">
        <v>0.6</v>
      </c>
      <c r="G7" s="60">
        <v>0.71599999999999997</v>
      </c>
      <c r="H7" s="60">
        <v>0.76800000000000002</v>
      </c>
      <c r="I7" s="60">
        <v>0.74399999999999999</v>
      </c>
      <c r="J7" s="60">
        <v>0.67200000000000004</v>
      </c>
      <c r="K7" s="60">
        <v>0.84899999999999998</v>
      </c>
      <c r="L7" s="60">
        <v>1.583</v>
      </c>
      <c r="M7" s="60">
        <v>0.82199999999999995</v>
      </c>
      <c r="N7" s="60">
        <v>0.8</v>
      </c>
      <c r="O7" s="60">
        <v>0.65900000000000003</v>
      </c>
      <c r="P7" s="60">
        <v>0.68700000000000006</v>
      </c>
      <c r="Q7" s="60">
        <v>0.83399999999999996</v>
      </c>
      <c r="R7" s="60">
        <v>0.751</v>
      </c>
      <c r="S7" s="60">
        <v>0.69599999999999995</v>
      </c>
      <c r="T7" s="60">
        <v>0.76</v>
      </c>
      <c r="U7" s="60">
        <v>0.85953230653788193</v>
      </c>
      <c r="V7" s="60">
        <v>0.68990772446278115</v>
      </c>
      <c r="W7" s="60">
        <v>0.78134511985186128</v>
      </c>
      <c r="X7" s="60">
        <v>0.84405851981556435</v>
      </c>
      <c r="Y7" s="60">
        <v>0.83671977251206853</v>
      </c>
      <c r="Z7" s="60">
        <v>0.80395296815318373</v>
      </c>
      <c r="AA7" s="60">
        <v>0.74679843499517851</v>
      </c>
      <c r="AB7" s="60">
        <v>0.79408679242940594</v>
      </c>
      <c r="AC7" s="60">
        <v>0.77691671383168615</v>
      </c>
      <c r="AD7" s="60">
        <v>0.75150732899509409</v>
      </c>
      <c r="AE7" s="60">
        <v>0.77014160660634068</v>
      </c>
      <c r="AF7" s="60">
        <v>0.78874418056455886</v>
      </c>
      <c r="AG7" s="60">
        <v>0.81032180243828889</v>
      </c>
      <c r="AH7" s="60">
        <v>0.74659583308600941</v>
      </c>
      <c r="AI7" s="60">
        <v>0.75700000000000001</v>
      </c>
      <c r="AJ7" s="60">
        <v>0.79500000000000004</v>
      </c>
      <c r="AK7" s="60">
        <v>0.79300000000000004</v>
      </c>
      <c r="AL7" s="60">
        <v>0.748</v>
      </c>
      <c r="AM7" s="60">
        <v>0.73399999999999999</v>
      </c>
      <c r="AN7" s="60">
        <v>0.92400000000000004</v>
      </c>
      <c r="AO7" s="60">
        <v>0.94776659959758547</v>
      </c>
      <c r="AP7" s="60">
        <v>0.6563474600593131</v>
      </c>
      <c r="AQ7" s="60">
        <v>0.71423244714568035</v>
      </c>
      <c r="AR7" s="60">
        <v>0.7361130175532995</v>
      </c>
      <c r="AS7" s="60">
        <v>0.87982299637207639</v>
      </c>
      <c r="AT7" s="60">
        <v>0.59885471397367018</v>
      </c>
      <c r="AU7" s="60">
        <v>0.63948162675717257</v>
      </c>
      <c r="AV7" s="60">
        <v>0.72349830815197413</v>
      </c>
      <c r="AW7" s="60">
        <v>0.58928673314779478</v>
      </c>
    </row>
    <row r="8" spans="1:49" s="21" customFormat="1" x14ac:dyDescent="0.25">
      <c r="A8" s="12" t="s">
        <v>72</v>
      </c>
      <c r="B8" s="59">
        <v>27205</v>
      </c>
      <c r="C8" s="59">
        <v>37711</v>
      </c>
      <c r="D8" s="59">
        <v>42880</v>
      </c>
      <c r="E8" s="59">
        <v>43751</v>
      </c>
      <c r="F8" s="59">
        <v>31488</v>
      </c>
      <c r="G8" s="59">
        <v>42979</v>
      </c>
      <c r="H8" s="59">
        <v>30717</v>
      </c>
      <c r="I8" s="59">
        <v>46772</v>
      </c>
      <c r="J8" s="59">
        <v>32214</v>
      </c>
      <c r="K8" s="59">
        <v>54048</v>
      </c>
      <c r="L8" s="59">
        <v>128950</v>
      </c>
      <c r="M8" s="59">
        <v>53096</v>
      </c>
      <c r="N8" s="59">
        <v>47338</v>
      </c>
      <c r="O8" s="59">
        <v>35544</v>
      </c>
      <c r="P8" s="59">
        <v>44963</v>
      </c>
      <c r="Q8" s="59">
        <v>56440</v>
      </c>
      <c r="R8" s="59">
        <v>48135</v>
      </c>
      <c r="S8" s="59">
        <v>50134</v>
      </c>
      <c r="T8" s="59">
        <v>67082</v>
      </c>
      <c r="U8" s="59">
        <v>65358.694739999992</v>
      </c>
      <c r="V8" s="59">
        <v>45128</v>
      </c>
      <c r="W8" s="59">
        <v>47899.919999999984</v>
      </c>
      <c r="X8" s="59">
        <v>58442.483500000031</v>
      </c>
      <c r="Y8" s="59">
        <v>42185.912750000032</v>
      </c>
      <c r="Z8" s="59">
        <v>38712</v>
      </c>
      <c r="AA8" s="59">
        <v>35088</v>
      </c>
      <c r="AB8" s="59">
        <v>40623</v>
      </c>
      <c r="AC8" s="59">
        <v>49772</v>
      </c>
      <c r="AD8" s="59">
        <v>50619</v>
      </c>
      <c r="AE8" s="59">
        <v>50975</v>
      </c>
      <c r="AF8" s="59">
        <v>53061</v>
      </c>
      <c r="AG8" s="59">
        <v>66648</v>
      </c>
      <c r="AH8" s="59">
        <v>58104</v>
      </c>
      <c r="AI8" s="59">
        <v>60567</v>
      </c>
      <c r="AJ8" s="59">
        <v>65578</v>
      </c>
      <c r="AK8" s="59">
        <v>76077</v>
      </c>
      <c r="AL8" s="59">
        <v>55453</v>
      </c>
      <c r="AM8" s="59">
        <v>60112</v>
      </c>
      <c r="AN8" s="59">
        <v>86915</v>
      </c>
      <c r="AO8" s="59">
        <v>111821</v>
      </c>
      <c r="AP8" s="59">
        <v>12453</v>
      </c>
      <c r="AQ8" s="59">
        <v>46289</v>
      </c>
      <c r="AR8" s="59">
        <v>61566</v>
      </c>
      <c r="AS8" s="59">
        <v>82016</v>
      </c>
      <c r="AT8" s="59">
        <v>39840</v>
      </c>
      <c r="AU8" s="59">
        <v>279008</v>
      </c>
      <c r="AV8" s="59">
        <v>-57957</v>
      </c>
      <c r="AW8" s="59">
        <v>82888</v>
      </c>
    </row>
    <row r="9" spans="1:49" s="52" customFormat="1" x14ac:dyDescent="0.25">
      <c r="A9" s="12" t="s">
        <v>73</v>
      </c>
      <c r="B9" s="52">
        <f>B8/B5</f>
        <v>0.4830690555249747</v>
      </c>
      <c r="C9" s="52">
        <f t="shared" ref="C9:Z9" si="5">C8/C5</f>
        <v>0.56538230884557716</v>
      </c>
      <c r="D9" s="52">
        <f t="shared" si="5"/>
        <v>0.63423508704462428</v>
      </c>
      <c r="E9" s="52">
        <f t="shared" si="5"/>
        <v>0.59971488492591118</v>
      </c>
      <c r="F9" s="52">
        <f t="shared" si="5"/>
        <v>0.45709640425624576</v>
      </c>
      <c r="G9" s="52">
        <f t="shared" si="5"/>
        <v>0.53292744925415703</v>
      </c>
      <c r="H9" s="52">
        <f t="shared" si="5"/>
        <v>0.3624125440966528</v>
      </c>
      <c r="I9" s="52">
        <f t="shared" si="5"/>
        <v>0.49114259012296418</v>
      </c>
      <c r="J9" s="52">
        <f t="shared" si="5"/>
        <v>0.35531192093885117</v>
      </c>
      <c r="K9" s="52">
        <f t="shared" si="5"/>
        <v>0.55677112306075782</v>
      </c>
      <c r="L9" s="52">
        <f t="shared" si="5"/>
        <v>1.2362663701033498</v>
      </c>
      <c r="M9" s="52">
        <f t="shared" si="5"/>
        <v>0.44815449412122182</v>
      </c>
      <c r="N9" s="52">
        <f t="shared" si="5"/>
        <v>0.46184315791527641</v>
      </c>
      <c r="O9" s="52">
        <f t="shared" si="5"/>
        <v>0.3287580006659514</v>
      </c>
      <c r="P9" s="52">
        <f t="shared" si="5"/>
        <v>0.39771259751976934</v>
      </c>
      <c r="Q9" s="52">
        <f t="shared" si="5"/>
        <v>0.4029068688339687</v>
      </c>
      <c r="R9" s="52">
        <f t="shared" si="5"/>
        <v>0.36686025242363268</v>
      </c>
      <c r="S9" s="52">
        <f t="shared" si="5"/>
        <v>0.34854489077990519</v>
      </c>
      <c r="T9" s="52">
        <f t="shared" si="5"/>
        <v>0.45342525938693434</v>
      </c>
      <c r="U9" s="52">
        <f t="shared" si="5"/>
        <v>0.39234912770210639</v>
      </c>
      <c r="V9" s="52">
        <f t="shared" si="5"/>
        <v>0.30323473679966673</v>
      </c>
      <c r="W9" s="52">
        <f t="shared" si="5"/>
        <v>0.30585479854415415</v>
      </c>
      <c r="X9" s="52">
        <f t="shared" si="5"/>
        <v>0.36613050519351986</v>
      </c>
      <c r="Y9" s="52">
        <f t="shared" si="5"/>
        <v>0.24506603743442895</v>
      </c>
      <c r="Z9" s="52">
        <f t="shared" si="5"/>
        <v>0.24121579941054416</v>
      </c>
      <c r="AA9" s="52">
        <v>0.21551369379218849</v>
      </c>
      <c r="AB9" s="52">
        <v>0.25216484478295687</v>
      </c>
      <c r="AC9" s="52">
        <v>0.27086507901954809</v>
      </c>
      <c r="AD9" s="52">
        <v>0.30247566462900882</v>
      </c>
      <c r="AE9" s="52">
        <v>0.30089190321876125</v>
      </c>
      <c r="AF9" s="52">
        <v>0.31269373563557074</v>
      </c>
      <c r="AG9" s="52">
        <v>0.34580838323353291</v>
      </c>
      <c r="AH9" s="52">
        <v>0.34489226568528519</v>
      </c>
      <c r="AI9" s="52">
        <v>0.34599999999999997</v>
      </c>
      <c r="AJ9" s="52">
        <v>0.36899999999999999</v>
      </c>
      <c r="AK9" s="52">
        <v>0.379</v>
      </c>
      <c r="AL9" s="52">
        <v>0.32100000000000001</v>
      </c>
      <c r="AM9" s="52">
        <v>0.32</v>
      </c>
      <c r="AN9" s="52">
        <v>0.47699999999999998</v>
      </c>
      <c r="AO9" s="52">
        <v>0.52900000000000003</v>
      </c>
      <c r="AP9" s="153">
        <v>7.9422175452023347E-2</v>
      </c>
      <c r="AQ9" s="153">
        <v>0.28766297525386231</v>
      </c>
      <c r="AR9" s="153">
        <v>0.33803141694714245</v>
      </c>
      <c r="AS9" s="153">
        <v>0.44476499840024297</v>
      </c>
      <c r="AT9" s="153">
        <v>0.2351968829328768</v>
      </c>
      <c r="AU9" s="153">
        <v>1.6383131143498022</v>
      </c>
      <c r="AV9" s="153">
        <v>-0.27313213380208679</v>
      </c>
      <c r="AW9" s="153">
        <v>0.26273781373027594</v>
      </c>
    </row>
    <row r="10" spans="1:49" s="21" customFormat="1" x14ac:dyDescent="0.25">
      <c r="A10" s="12" t="s">
        <v>22</v>
      </c>
      <c r="B10" s="59">
        <v>31619</v>
      </c>
      <c r="C10" s="59">
        <v>43248</v>
      </c>
      <c r="D10" s="59">
        <v>48089</v>
      </c>
      <c r="E10" s="59">
        <v>49026</v>
      </c>
      <c r="F10" s="59">
        <v>36544</v>
      </c>
      <c r="G10" s="59">
        <v>48989</v>
      </c>
      <c r="H10" s="59">
        <v>37240</v>
      </c>
      <c r="I10" s="59">
        <v>54914</v>
      </c>
      <c r="J10" s="59">
        <v>40571</v>
      </c>
      <c r="K10" s="59">
        <v>63557</v>
      </c>
      <c r="L10" s="59">
        <v>140158</v>
      </c>
      <c r="M10" s="59">
        <v>64690</v>
      </c>
      <c r="N10" s="59">
        <v>59230</v>
      </c>
      <c r="O10" s="59">
        <v>47601</v>
      </c>
      <c r="P10" s="59">
        <v>58223</v>
      </c>
      <c r="Q10" s="59">
        <v>73319</v>
      </c>
      <c r="R10" s="59">
        <v>66709</v>
      </c>
      <c r="S10" s="59">
        <v>71958</v>
      </c>
      <c r="T10" s="59">
        <v>90262</v>
      </c>
      <c r="U10" s="59">
        <v>89215.470219999988</v>
      </c>
      <c r="V10" s="59">
        <v>69463.447370000009</v>
      </c>
      <c r="W10" s="59">
        <v>73084.45921999999</v>
      </c>
      <c r="X10" s="59">
        <v>84360.309050000011</v>
      </c>
      <c r="Y10" s="59">
        <v>69492.778359999997</v>
      </c>
      <c r="Z10" s="59">
        <v>66559</v>
      </c>
      <c r="AA10" s="59">
        <v>62311</v>
      </c>
      <c r="AB10" s="59">
        <v>67374</v>
      </c>
      <c r="AC10" s="59">
        <v>76272</v>
      </c>
      <c r="AD10" s="59">
        <v>77098</v>
      </c>
      <c r="AE10" s="59">
        <v>77356</v>
      </c>
      <c r="AF10" s="59">
        <v>79804</v>
      </c>
      <c r="AG10" s="59">
        <v>88517</v>
      </c>
      <c r="AH10" s="59">
        <v>85173</v>
      </c>
      <c r="AI10" s="59">
        <v>87841</v>
      </c>
      <c r="AJ10" s="59">
        <v>93046</v>
      </c>
      <c r="AK10" s="59">
        <v>103907</v>
      </c>
      <c r="AL10" s="59">
        <v>86557</v>
      </c>
      <c r="AM10" s="59">
        <v>91636</v>
      </c>
      <c r="AN10" s="59">
        <v>118863</v>
      </c>
      <c r="AO10" s="59">
        <v>145267</v>
      </c>
      <c r="AP10" s="59">
        <v>49458</v>
      </c>
      <c r="AQ10" s="59">
        <v>83570</v>
      </c>
      <c r="AR10" s="59">
        <v>98075</v>
      </c>
      <c r="AS10" s="59">
        <v>120221</v>
      </c>
      <c r="AT10" s="59">
        <v>76984</v>
      </c>
      <c r="AU10" s="59">
        <v>317735</v>
      </c>
      <c r="AV10" s="59">
        <v>-18278</v>
      </c>
      <c r="AW10" s="59">
        <v>122722</v>
      </c>
    </row>
    <row r="11" spans="1:49" s="21" customFormat="1" x14ac:dyDescent="0.25">
      <c r="A11" s="106" t="s">
        <v>74</v>
      </c>
      <c r="B11" s="107">
        <v>0.56100000000000005</v>
      </c>
      <c r="C11" s="107">
        <v>0.64800000000000002</v>
      </c>
      <c r="D11" s="107">
        <v>0.71099999999999997</v>
      </c>
      <c r="E11" s="107">
        <v>0.67200000000000004</v>
      </c>
      <c r="F11" s="107">
        <v>0.53</v>
      </c>
      <c r="G11" s="107">
        <v>0.60699999999999998</v>
      </c>
      <c r="H11" s="107">
        <v>0.439</v>
      </c>
      <c r="I11" s="107">
        <v>0.57599999999999996</v>
      </c>
      <c r="J11" s="107">
        <v>0.44700000000000001</v>
      </c>
      <c r="K11" s="107">
        <v>0.65500000000000003</v>
      </c>
      <c r="L11" s="107">
        <v>1.3440000000000001</v>
      </c>
      <c r="M11" s="107">
        <v>0.54600000000000004</v>
      </c>
      <c r="N11" s="107">
        <v>0.57799999999999996</v>
      </c>
      <c r="O11" s="107">
        <v>0.44</v>
      </c>
      <c r="P11" s="107">
        <v>0.51500000000000001</v>
      </c>
      <c r="Q11" s="107">
        <v>0.52300000000000002</v>
      </c>
      <c r="R11" s="107">
        <v>0.50800000000000001</v>
      </c>
      <c r="S11" s="107">
        <v>0.5</v>
      </c>
      <c r="T11" s="107">
        <v>0.61</v>
      </c>
      <c r="U11" s="107">
        <v>0.53556167327998649</v>
      </c>
      <c r="V11" s="107">
        <v>0.46675523356761778</v>
      </c>
      <c r="W11" s="107">
        <v>0.46666534205989396</v>
      </c>
      <c r="X11" s="107">
        <v>0.52850051402688858</v>
      </c>
      <c r="Y11" s="107">
        <v>0.40369684363399772</v>
      </c>
      <c r="Z11" s="107">
        <v>0.41473141126695623</v>
      </c>
      <c r="AA11" s="107">
        <v>0.38271984079699772</v>
      </c>
      <c r="AB11" s="107">
        <v>0.41822007858619342</v>
      </c>
      <c r="AC11" s="107">
        <v>0.41508119639514129</v>
      </c>
      <c r="AD11" s="107">
        <v>0.46070188647676413</v>
      </c>
      <c r="AE11" s="107">
        <v>0.45661194831565466</v>
      </c>
      <c r="AF11" s="107">
        <v>0.47029288702928868</v>
      </c>
      <c r="AG11" s="107">
        <v>0.47665639943135313</v>
      </c>
      <c r="AH11" s="107">
        <v>0.50556775687065947</v>
      </c>
      <c r="AI11" s="107">
        <v>0.502</v>
      </c>
      <c r="AJ11" s="107">
        <v>0.52400000000000002</v>
      </c>
      <c r="AK11" s="107">
        <v>0.51800000000000002</v>
      </c>
      <c r="AL11" s="107">
        <v>0.5</v>
      </c>
      <c r="AM11" s="107">
        <v>0.48799999999999999</v>
      </c>
      <c r="AN11" s="107">
        <v>0.65200000000000002</v>
      </c>
      <c r="AO11" s="107">
        <v>0.68799999999999994</v>
      </c>
      <c r="AP11" s="107">
        <v>0.315</v>
      </c>
      <c r="AQ11" s="107">
        <v>0.51900000000000002</v>
      </c>
      <c r="AR11" s="107">
        <v>0.53800000000000003</v>
      </c>
      <c r="AS11" s="107">
        <v>0.65200000000000002</v>
      </c>
      <c r="AT11" s="107">
        <v>0.45400000000000001</v>
      </c>
      <c r="AU11" s="107">
        <v>1.8660000000000001</v>
      </c>
      <c r="AV11" s="107">
        <v>-8.5999999999999993E-2</v>
      </c>
      <c r="AW11" s="107">
        <v>0.38900000000000001</v>
      </c>
    </row>
    <row r="12" spans="1:49" x14ac:dyDescent="0.25"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Y12" s="43"/>
      <c r="Z12" s="43"/>
    </row>
    <row r="13" spans="1:49" x14ac:dyDescent="0.25"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Y13" s="43"/>
      <c r="Z13" s="43"/>
    </row>
    <row r="14" spans="1:49" x14ac:dyDescent="0.2">
      <c r="A14" s="117" t="s">
        <v>75</v>
      </c>
      <c r="B14" s="109" t="s">
        <v>39</v>
      </c>
      <c r="C14" s="109" t="s">
        <v>40</v>
      </c>
      <c r="D14" s="109" t="s">
        <v>41</v>
      </c>
      <c r="E14" s="109" t="s">
        <v>42</v>
      </c>
      <c r="F14" s="109" t="s">
        <v>43</v>
      </c>
      <c r="G14" s="109" t="s">
        <v>44</v>
      </c>
      <c r="H14" s="109" t="s">
        <v>45</v>
      </c>
      <c r="I14" s="109" t="s">
        <v>46</v>
      </c>
      <c r="J14" s="109" t="s">
        <v>47</v>
      </c>
      <c r="K14" s="109" t="s">
        <v>48</v>
      </c>
      <c r="L14" s="109" t="s">
        <v>49</v>
      </c>
      <c r="M14" s="109" t="s">
        <v>50</v>
      </c>
      <c r="N14" s="109" t="s">
        <v>51</v>
      </c>
      <c r="O14" s="109" t="s">
        <v>52</v>
      </c>
      <c r="P14" s="109" t="s">
        <v>53</v>
      </c>
      <c r="Q14" s="109" t="s">
        <v>54</v>
      </c>
      <c r="R14" s="109" t="s">
        <v>55</v>
      </c>
      <c r="S14" s="109" t="s">
        <v>56</v>
      </c>
      <c r="T14" s="109" t="s">
        <v>57</v>
      </c>
      <c r="U14" s="109" t="s">
        <v>58</v>
      </c>
      <c r="V14" s="109" t="s">
        <v>59</v>
      </c>
      <c r="W14" s="109" t="s">
        <v>60</v>
      </c>
      <c r="X14" s="109" t="s">
        <v>61</v>
      </c>
      <c r="Y14" s="109" t="s">
        <v>62</v>
      </c>
      <c r="Z14" s="109" t="s">
        <v>63</v>
      </c>
      <c r="AA14" s="109" t="s">
        <v>64</v>
      </c>
      <c r="AB14" s="109" t="s">
        <v>65</v>
      </c>
      <c r="AC14" s="109" t="s">
        <v>66</v>
      </c>
      <c r="AD14" s="109" t="s">
        <v>217</v>
      </c>
      <c r="AE14" s="134" t="s">
        <v>220</v>
      </c>
      <c r="AF14" s="134" t="s">
        <v>221</v>
      </c>
      <c r="AG14" s="134" t="s">
        <v>223</v>
      </c>
      <c r="AH14" s="134" t="str">
        <f t="shared" ref="AH14:AN14" si="6">AH1</f>
        <v>1Q18</v>
      </c>
      <c r="AI14" s="134" t="str">
        <f t="shared" si="6"/>
        <v>2Q18</v>
      </c>
      <c r="AJ14" s="134" t="str">
        <f t="shared" si="6"/>
        <v>3Q18</v>
      </c>
      <c r="AK14" s="134" t="str">
        <f t="shared" si="6"/>
        <v>4Q18</v>
      </c>
      <c r="AL14" s="134" t="str">
        <f t="shared" si="6"/>
        <v>1Q19</v>
      </c>
      <c r="AM14" s="134" t="str">
        <f t="shared" si="6"/>
        <v>2Q19</v>
      </c>
      <c r="AN14" s="134" t="str">
        <f t="shared" si="6"/>
        <v>3Q19</v>
      </c>
      <c r="AO14" s="134" t="str">
        <f t="shared" ref="AO14:AQ14" si="7">AO1</f>
        <v>4Q19</v>
      </c>
      <c r="AP14" s="134" t="str">
        <f t="shared" si="7"/>
        <v>1Q20</v>
      </c>
      <c r="AQ14" s="134" t="str">
        <f t="shared" si="7"/>
        <v>2Q20</v>
      </c>
      <c r="AR14" s="134" t="str">
        <f t="shared" ref="AR14:AS14" si="8">AR1</f>
        <v>3Q20</v>
      </c>
      <c r="AS14" s="134" t="str">
        <f t="shared" si="8"/>
        <v>4Q20</v>
      </c>
      <c r="AT14" s="134" t="str">
        <f t="shared" ref="AT14:AU14" si="9">AT1</f>
        <v>1Q21</v>
      </c>
      <c r="AU14" s="134" t="str">
        <f t="shared" si="9"/>
        <v>2Q21</v>
      </c>
      <c r="AV14" s="134" t="str">
        <f t="shared" ref="AV14:AW14" si="10">AV1</f>
        <v>3Q21</v>
      </c>
      <c r="AW14" s="134" t="str">
        <f t="shared" si="10"/>
        <v>4Q21</v>
      </c>
    </row>
    <row r="15" spans="1:49" s="20" customFormat="1" x14ac:dyDescent="0.25">
      <c r="A15" s="123" t="s">
        <v>76</v>
      </c>
      <c r="B15" s="59">
        <v>398135</v>
      </c>
      <c r="C15" s="59">
        <v>431695</v>
      </c>
      <c r="D15" s="59">
        <v>433175</v>
      </c>
      <c r="E15" s="59">
        <v>432545</v>
      </c>
      <c r="F15" s="59">
        <v>431315</v>
      </c>
      <c r="G15" s="59">
        <v>469218</v>
      </c>
      <c r="H15" s="59">
        <v>468841</v>
      </c>
      <c r="I15" s="59">
        <v>473804</v>
      </c>
      <c r="J15" s="59">
        <v>473804</v>
      </c>
      <c r="K15" s="59">
        <v>509097</v>
      </c>
      <c r="L15" s="59">
        <v>490874</v>
      </c>
      <c r="M15" s="59">
        <v>490874</v>
      </c>
      <c r="N15" s="59">
        <v>490874</v>
      </c>
      <c r="O15" s="59">
        <v>491649</v>
      </c>
      <c r="P15" s="59">
        <v>555836</v>
      </c>
      <c r="Q15" s="59" t="s">
        <v>23</v>
      </c>
      <c r="R15" s="59">
        <v>613577</v>
      </c>
      <c r="S15" s="59">
        <v>660500</v>
      </c>
      <c r="T15" s="59">
        <v>660500</v>
      </c>
      <c r="U15" s="59">
        <v>660500</v>
      </c>
      <c r="V15" s="59">
        <v>660500</v>
      </c>
      <c r="W15" s="59">
        <v>679671</v>
      </c>
      <c r="X15" s="59">
        <v>714959</v>
      </c>
      <c r="Y15" s="59">
        <v>714959</v>
      </c>
      <c r="Z15" s="59">
        <v>714959</v>
      </c>
      <c r="AA15" s="59">
        <v>746027</v>
      </c>
      <c r="AB15" s="59">
        <v>746027</v>
      </c>
      <c r="AC15" s="59">
        <v>746027</v>
      </c>
      <c r="AD15" s="59">
        <v>746027</v>
      </c>
      <c r="AE15" s="59">
        <v>746027</v>
      </c>
      <c r="AF15" s="59">
        <v>746027</v>
      </c>
      <c r="AG15" s="59">
        <v>746027</v>
      </c>
      <c r="AH15" s="59">
        <f>'[3]Indicadores Op'!$B$2</f>
        <v>737465.53899999999</v>
      </c>
      <c r="AI15" s="59">
        <v>737467.30900000001</v>
      </c>
      <c r="AJ15" s="59">
        <v>737467.30900000001</v>
      </c>
      <c r="AK15" s="59">
        <v>757355.21900000004</v>
      </c>
      <c r="AL15" s="59">
        <v>758335.89900000009</v>
      </c>
      <c r="AM15" s="59">
        <v>758335.89900000009</v>
      </c>
      <c r="AN15" s="59">
        <v>728011.89900000009</v>
      </c>
      <c r="AO15" s="59">
        <v>709989.21899999992</v>
      </c>
      <c r="AP15" s="59">
        <v>710574.14899999998</v>
      </c>
      <c r="AQ15" s="59">
        <v>710509.76899999997</v>
      </c>
      <c r="AR15" s="59">
        <v>710569.08900000004</v>
      </c>
      <c r="AS15" s="59">
        <v>710894.76100000006</v>
      </c>
      <c r="AT15" s="59">
        <v>711192.04733333341</v>
      </c>
      <c r="AU15" s="59">
        <v>708485.56900000002</v>
      </c>
      <c r="AV15" s="59">
        <v>709108.25199999998</v>
      </c>
      <c r="AW15" s="59">
        <v>709304.42499999993</v>
      </c>
    </row>
    <row r="16" spans="1:49" s="21" customFormat="1" x14ac:dyDescent="0.25">
      <c r="A16" s="124" t="s">
        <v>77</v>
      </c>
      <c r="B16" s="59">
        <v>215096</v>
      </c>
      <c r="C16" s="59">
        <v>237004</v>
      </c>
      <c r="D16" s="59">
        <v>237678</v>
      </c>
      <c r="E16" s="59">
        <v>237429</v>
      </c>
      <c r="F16" s="59">
        <v>238291</v>
      </c>
      <c r="G16" s="59">
        <v>265644</v>
      </c>
      <c r="H16" s="59">
        <v>267911</v>
      </c>
      <c r="I16" s="59">
        <v>277647</v>
      </c>
      <c r="J16" s="59">
        <v>277647</v>
      </c>
      <c r="K16" s="59">
        <v>295294</v>
      </c>
      <c r="L16" s="59">
        <v>280942</v>
      </c>
      <c r="M16" s="59">
        <v>282040</v>
      </c>
      <c r="N16" s="59">
        <v>282040</v>
      </c>
      <c r="O16" s="59">
        <v>283378</v>
      </c>
      <c r="P16" s="59">
        <v>340393</v>
      </c>
      <c r="Q16" s="59">
        <v>379805</v>
      </c>
      <c r="R16" s="59">
        <v>380221</v>
      </c>
      <c r="S16" s="59">
        <v>425163</v>
      </c>
      <c r="T16" s="59">
        <v>425163</v>
      </c>
      <c r="U16" s="59">
        <v>425282</v>
      </c>
      <c r="V16" s="59">
        <v>425282</v>
      </c>
      <c r="W16" s="59">
        <v>438702</v>
      </c>
      <c r="X16" s="59">
        <v>440422.54830000002</v>
      </c>
      <c r="Y16" s="59">
        <v>443273.30830000003</v>
      </c>
      <c r="Z16" s="59">
        <v>443418.68309999997</v>
      </c>
      <c r="AA16" s="59">
        <v>454604.17109999992</v>
      </c>
      <c r="AB16" s="59">
        <v>454604.17109999992</v>
      </c>
      <c r="AC16" s="59">
        <v>454604.17109999992</v>
      </c>
      <c r="AD16" s="59">
        <v>454604.17109999992</v>
      </c>
      <c r="AE16" s="59">
        <v>454604.17109999992</v>
      </c>
      <c r="AF16" s="59">
        <v>454619.70839999994</v>
      </c>
      <c r="AG16" s="59">
        <v>454624.88749999995</v>
      </c>
      <c r="AH16" s="59">
        <f>'[3]Indicadores Op'!$B$3</f>
        <v>447782.81472340005</v>
      </c>
      <c r="AI16" s="59">
        <v>447807.62705540005</v>
      </c>
      <c r="AJ16" s="59">
        <v>447812.51585200004</v>
      </c>
      <c r="AK16" s="59">
        <v>458566.65364180005</v>
      </c>
      <c r="AL16" s="59">
        <v>459101.02995880006</v>
      </c>
      <c r="AM16" s="59">
        <v>459101.02995880006</v>
      </c>
      <c r="AN16" s="59">
        <v>456553.81395880005</v>
      </c>
      <c r="AO16" s="59">
        <v>452933.86318580003</v>
      </c>
      <c r="AP16" s="59">
        <v>470703.16217728</v>
      </c>
      <c r="AQ16" s="59">
        <v>470663.27512527996</v>
      </c>
      <c r="AR16" s="59">
        <v>470691.66249727999</v>
      </c>
      <c r="AS16" s="59">
        <v>470928.48040527996</v>
      </c>
      <c r="AT16" s="59">
        <v>471002.85862761328</v>
      </c>
      <c r="AU16" s="59">
        <v>468858.84856027993</v>
      </c>
      <c r="AV16" s="59">
        <v>469274.90522495995</v>
      </c>
      <c r="AW16" s="59">
        <v>469357.54374134663</v>
      </c>
    </row>
    <row r="17" spans="1:49" s="21" customFormat="1" x14ac:dyDescent="0.25">
      <c r="A17" s="124" t="s">
        <v>78</v>
      </c>
      <c r="B17" s="33" t="s">
        <v>3</v>
      </c>
      <c r="C17" s="33">
        <v>207924</v>
      </c>
      <c r="D17" s="33">
        <v>208598</v>
      </c>
      <c r="E17" s="33">
        <v>237429</v>
      </c>
      <c r="F17" s="33" t="s">
        <v>3</v>
      </c>
      <c r="G17" s="33">
        <v>225694</v>
      </c>
      <c r="H17" s="33">
        <v>266778</v>
      </c>
      <c r="I17" s="33">
        <v>272779</v>
      </c>
      <c r="J17" s="33">
        <v>277647</v>
      </c>
      <c r="K17" s="33">
        <v>285203</v>
      </c>
      <c r="L17" s="33">
        <v>288118</v>
      </c>
      <c r="M17" s="33">
        <v>281491</v>
      </c>
      <c r="N17" s="33">
        <v>282040</v>
      </c>
      <c r="O17" s="33">
        <v>282721</v>
      </c>
      <c r="P17" s="33">
        <v>302383</v>
      </c>
      <c r="Q17" s="33">
        <v>353530</v>
      </c>
      <c r="R17" s="33">
        <v>380221</v>
      </c>
      <c r="S17" s="33">
        <v>423526</v>
      </c>
      <c r="T17" s="33">
        <v>425163</v>
      </c>
      <c r="U17" s="33">
        <v>425282</v>
      </c>
      <c r="V17" s="33">
        <v>425282</v>
      </c>
      <c r="W17" s="33">
        <v>434228.66666666669</v>
      </c>
      <c r="X17" s="33">
        <v>435375.6988666667</v>
      </c>
      <c r="Y17" s="33">
        <v>437276.20553333336</v>
      </c>
      <c r="Z17" s="59">
        <v>437373.12206666666</v>
      </c>
      <c r="AA17" s="59">
        <v>452037.39999999997</v>
      </c>
      <c r="AB17" s="59">
        <v>454603.48</v>
      </c>
      <c r="AC17" s="59">
        <v>454603.48</v>
      </c>
      <c r="AD17" s="59">
        <v>454604.17109999992</v>
      </c>
      <c r="AE17" s="59">
        <v>454604.17109999992</v>
      </c>
      <c r="AF17" s="59">
        <v>454614.52929999988</v>
      </c>
      <c r="AG17" s="59">
        <v>454624.88749999995</v>
      </c>
      <c r="AH17" s="59">
        <f>'[3]Indicadores Op'!$J$4</f>
        <v>447782.81472340011</v>
      </c>
      <c r="AI17" s="59">
        <v>447807.62705540005</v>
      </c>
      <c r="AJ17" s="59">
        <v>447812.51585200004</v>
      </c>
      <c r="AK17" s="59">
        <v>451397.22844860004</v>
      </c>
      <c r="AL17" s="59">
        <v>459101.02995880012</v>
      </c>
      <c r="AM17" s="59">
        <v>459101.02995880012</v>
      </c>
      <c r="AN17" s="59">
        <v>457402.88595880009</v>
      </c>
      <c r="AO17" s="59">
        <v>452933.86318579997</v>
      </c>
      <c r="AP17" s="33">
        <v>465799.05659327999</v>
      </c>
      <c r="AQ17" s="33">
        <v>470663.27512527996</v>
      </c>
      <c r="AR17" s="33">
        <v>470691.66249727999</v>
      </c>
      <c r="AS17" s="33">
        <v>470928.48040527996</v>
      </c>
      <c r="AT17" s="33">
        <v>471002.85862761328</v>
      </c>
      <c r="AU17" s="33">
        <v>468858.84856027993</v>
      </c>
      <c r="AV17" s="33">
        <v>469274.90522495995</v>
      </c>
      <c r="AW17" s="33">
        <v>469357.54374134663</v>
      </c>
    </row>
    <row r="18" spans="1:49" s="21" customFormat="1" x14ac:dyDescent="0.25">
      <c r="A18" s="124" t="s">
        <v>84</v>
      </c>
      <c r="B18" s="33">
        <v>369055</v>
      </c>
      <c r="C18" s="33">
        <v>402615</v>
      </c>
      <c r="D18" s="33">
        <v>404095</v>
      </c>
      <c r="E18" s="33">
        <v>403465</v>
      </c>
      <c r="F18" s="33">
        <v>402235</v>
      </c>
      <c r="G18" s="33">
        <v>435263</v>
      </c>
      <c r="H18" s="33">
        <v>435292</v>
      </c>
      <c r="I18" s="33">
        <v>440255</v>
      </c>
      <c r="J18" s="33">
        <v>440255</v>
      </c>
      <c r="K18" s="33">
        <v>465548</v>
      </c>
      <c r="L18" s="33">
        <v>456919</v>
      </c>
      <c r="M18" s="33">
        <v>456919</v>
      </c>
      <c r="N18" s="33">
        <v>456919</v>
      </c>
      <c r="O18" s="33">
        <v>458100</v>
      </c>
      <c r="P18" s="33">
        <v>522287</v>
      </c>
      <c r="Q18" s="33">
        <v>579461</v>
      </c>
      <c r="R18" s="33">
        <v>580028</v>
      </c>
      <c r="S18" s="33">
        <v>626951</v>
      </c>
      <c r="T18" s="33">
        <v>626951</v>
      </c>
      <c r="U18" s="33">
        <v>626951</v>
      </c>
      <c r="V18" s="33">
        <v>626951</v>
      </c>
      <c r="W18" s="33">
        <v>646122</v>
      </c>
      <c r="X18" s="33">
        <v>681410</v>
      </c>
      <c r="Y18" s="33">
        <v>681410</v>
      </c>
      <c r="Z18" s="59">
        <v>681410</v>
      </c>
      <c r="AA18" s="59">
        <v>701786</v>
      </c>
      <c r="AB18" s="59">
        <v>701786</v>
      </c>
      <c r="AC18" s="59">
        <v>701786</v>
      </c>
      <c r="AD18" s="59">
        <v>701786</v>
      </c>
      <c r="AE18" s="59">
        <v>701786</v>
      </c>
      <c r="AF18" s="59">
        <v>701786</v>
      </c>
      <c r="AG18" s="59">
        <v>701786</v>
      </c>
      <c r="AH18" s="59">
        <f>'[3]Indicadores Op'!$J$5</f>
        <v>698594.57900000003</v>
      </c>
      <c r="AI18" s="59">
        <v>698596.34900000005</v>
      </c>
      <c r="AJ18" s="59">
        <v>698596.34900000005</v>
      </c>
      <c r="AK18" s="59">
        <v>718484.25900000008</v>
      </c>
      <c r="AL18" s="59">
        <v>719464.93900000013</v>
      </c>
      <c r="AM18" s="59">
        <v>719464.93900000013</v>
      </c>
      <c r="AN18" s="59">
        <v>689140.93900000013</v>
      </c>
      <c r="AO18" s="59">
        <v>671118.25899999996</v>
      </c>
      <c r="AP18" s="33">
        <v>671703.18900000001</v>
      </c>
      <c r="AQ18" s="33">
        <v>671638.80900000001</v>
      </c>
      <c r="AR18" s="33">
        <v>671698.12900000007</v>
      </c>
      <c r="AS18" s="33">
        <v>671909.27100000007</v>
      </c>
      <c r="AT18" s="33">
        <v>672211.87733333337</v>
      </c>
      <c r="AU18" s="33">
        <v>669689.85900000005</v>
      </c>
      <c r="AV18" s="33">
        <v>670312.54200000002</v>
      </c>
      <c r="AW18" s="33">
        <v>670294.71499999997</v>
      </c>
    </row>
    <row r="19" spans="1:49" s="21" customFormat="1" x14ac:dyDescent="0.25">
      <c r="A19" s="124" t="s">
        <v>85</v>
      </c>
      <c r="B19" s="33">
        <v>186016</v>
      </c>
      <c r="C19" s="33">
        <v>207924</v>
      </c>
      <c r="D19" s="33">
        <v>208598</v>
      </c>
      <c r="E19" s="33">
        <v>208349</v>
      </c>
      <c r="F19" s="33">
        <v>209211</v>
      </c>
      <c r="G19" s="33">
        <v>234097</v>
      </c>
      <c r="H19" s="33">
        <v>236569</v>
      </c>
      <c r="I19" s="33">
        <v>245993</v>
      </c>
      <c r="J19" s="33">
        <v>245993</v>
      </c>
      <c r="K19" s="33">
        <v>258639</v>
      </c>
      <c r="L19" s="33">
        <v>249395</v>
      </c>
      <c r="M19" s="33">
        <v>249395</v>
      </c>
      <c r="N19" s="33">
        <v>250379</v>
      </c>
      <c r="O19" s="33">
        <v>251717</v>
      </c>
      <c r="P19" s="33">
        <v>308732</v>
      </c>
      <c r="Q19" s="33">
        <v>348144</v>
      </c>
      <c r="R19" s="33">
        <v>345862</v>
      </c>
      <c r="S19" s="33">
        <v>393501</v>
      </c>
      <c r="T19" s="33">
        <v>393501</v>
      </c>
      <c r="U19" s="33">
        <v>393501</v>
      </c>
      <c r="V19" s="33">
        <v>393610</v>
      </c>
      <c r="W19" s="33">
        <v>407030</v>
      </c>
      <c r="X19" s="33">
        <v>408744.71860000002</v>
      </c>
      <c r="Y19" s="33">
        <v>411595.47860000003</v>
      </c>
      <c r="Z19" s="59">
        <v>411728.34019999998</v>
      </c>
      <c r="AA19" s="59">
        <v>419064.70819999994</v>
      </c>
      <c r="AB19" s="59">
        <v>419064.70819999994</v>
      </c>
      <c r="AC19" s="59">
        <v>419064.70819999994</v>
      </c>
      <c r="AD19" s="59">
        <v>419064.70819999994</v>
      </c>
      <c r="AE19" s="59">
        <v>419064.70819999994</v>
      </c>
      <c r="AF19" s="59">
        <v>419078.90479999996</v>
      </c>
      <c r="AG19" s="59">
        <v>419083.63699999993</v>
      </c>
      <c r="AH19" s="59">
        <f>'[3]Indicadores Op'!$J$6</f>
        <v>415489.60832340003</v>
      </c>
      <c r="AI19" s="59">
        <v>415514.42065540003</v>
      </c>
      <c r="AJ19" s="59">
        <v>415519.30945200002</v>
      </c>
      <c r="AK19" s="59">
        <v>426273.44724180002</v>
      </c>
      <c r="AL19" s="59">
        <v>426807.82355880004</v>
      </c>
      <c r="AM19" s="59">
        <v>426807.82355880004</v>
      </c>
      <c r="AN19" s="59">
        <v>424260.60755880002</v>
      </c>
      <c r="AO19" s="59">
        <v>420640.65678580001</v>
      </c>
      <c r="AP19" s="33">
        <v>437733.68048528</v>
      </c>
      <c r="AQ19" s="33">
        <v>437693.79343327996</v>
      </c>
      <c r="AR19" s="33">
        <v>437722.18080527999</v>
      </c>
      <c r="AS19" s="33">
        <v>437843.73373727995</v>
      </c>
      <c r="AT19" s="33">
        <v>437923.43195961328</v>
      </c>
      <c r="AU19" s="33">
        <v>435857.96496027993</v>
      </c>
      <c r="AV19" s="33">
        <v>436274.02162495995</v>
      </c>
      <c r="AW19" s="33">
        <v>436248.31294134661</v>
      </c>
    </row>
    <row r="20" spans="1:49" s="21" customFormat="1" x14ac:dyDescent="0.25">
      <c r="A20" s="124" t="s">
        <v>307</v>
      </c>
      <c r="B20" s="33">
        <v>11</v>
      </c>
      <c r="C20" s="33">
        <v>12</v>
      </c>
      <c r="D20" s="33">
        <v>12</v>
      </c>
      <c r="E20" s="33">
        <v>12</v>
      </c>
      <c r="F20" s="33">
        <v>12</v>
      </c>
      <c r="G20" s="33">
        <v>13</v>
      </c>
      <c r="H20" s="33">
        <v>13</v>
      </c>
      <c r="I20" s="33">
        <v>13</v>
      </c>
      <c r="J20" s="33">
        <v>13</v>
      </c>
      <c r="K20" s="33">
        <v>14</v>
      </c>
      <c r="L20" s="33">
        <v>13</v>
      </c>
      <c r="M20" s="33">
        <v>13</v>
      </c>
      <c r="N20" s="33">
        <v>13</v>
      </c>
      <c r="O20" s="33">
        <v>13</v>
      </c>
      <c r="P20" s="33">
        <v>15</v>
      </c>
      <c r="Q20" s="33">
        <v>16</v>
      </c>
      <c r="R20" s="33">
        <v>16</v>
      </c>
      <c r="S20" s="33">
        <v>16</v>
      </c>
      <c r="T20" s="33">
        <v>16</v>
      </c>
      <c r="U20" s="33">
        <v>16</v>
      </c>
      <c r="V20" s="33">
        <v>16</v>
      </c>
      <c r="W20" s="33">
        <v>16</v>
      </c>
      <c r="X20" s="33">
        <v>17</v>
      </c>
      <c r="Y20" s="33">
        <v>17</v>
      </c>
      <c r="Z20" s="33">
        <v>17</v>
      </c>
      <c r="AA20" s="33">
        <v>17</v>
      </c>
      <c r="AB20" s="33">
        <v>17</v>
      </c>
      <c r="AC20" s="33">
        <v>17</v>
      </c>
      <c r="AD20" s="33">
        <v>17</v>
      </c>
      <c r="AE20" s="33">
        <v>17</v>
      </c>
      <c r="AF20" s="33">
        <v>17</v>
      </c>
      <c r="AG20" s="33">
        <v>17</v>
      </c>
      <c r="AH20" s="33">
        <v>17</v>
      </c>
      <c r="AI20" s="33">
        <v>17</v>
      </c>
      <c r="AJ20" s="33">
        <v>17</v>
      </c>
      <c r="AK20" s="33">
        <v>18</v>
      </c>
      <c r="AL20" s="33">
        <v>18</v>
      </c>
      <c r="AM20" s="33">
        <v>18</v>
      </c>
      <c r="AN20" s="33">
        <v>17</v>
      </c>
      <c r="AO20" s="33">
        <v>16</v>
      </c>
      <c r="AP20" s="33">
        <v>16</v>
      </c>
      <c r="AQ20" s="33">
        <v>16</v>
      </c>
      <c r="AR20" s="33">
        <v>16</v>
      </c>
      <c r="AS20" s="33">
        <v>16</v>
      </c>
      <c r="AT20" s="33">
        <v>16</v>
      </c>
      <c r="AU20" s="33">
        <v>16</v>
      </c>
      <c r="AV20" s="33">
        <v>16</v>
      </c>
      <c r="AW20" s="33">
        <v>16</v>
      </c>
    </row>
    <row r="21" spans="1:49" s="21" customFormat="1" x14ac:dyDescent="0.25">
      <c r="A21" s="124" t="s">
        <v>79</v>
      </c>
      <c r="B21" s="61">
        <v>1273080</v>
      </c>
      <c r="C21" s="61">
        <v>1495135</v>
      </c>
      <c r="D21" s="61">
        <v>1500665</v>
      </c>
      <c r="E21" s="61">
        <v>1990692</v>
      </c>
      <c r="F21" s="61">
        <v>1507656</v>
      </c>
      <c r="G21" s="61">
        <v>1787864</v>
      </c>
      <c r="H21" s="61">
        <v>1746690</v>
      </c>
      <c r="I21" s="61">
        <v>2321075</v>
      </c>
      <c r="J21" s="61">
        <v>1775184</v>
      </c>
      <c r="K21" s="61">
        <v>1897797</v>
      </c>
      <c r="L21" s="61">
        <v>1980254</v>
      </c>
      <c r="M21" s="61">
        <v>2553032</v>
      </c>
      <c r="N21" s="61">
        <v>1965689</v>
      </c>
      <c r="O21" s="61">
        <v>2149038</v>
      </c>
      <c r="P21" s="61">
        <v>2168132</v>
      </c>
      <c r="Q21" s="61">
        <v>2932228</v>
      </c>
      <c r="R21" s="61">
        <v>2254453</v>
      </c>
      <c r="S21" s="61">
        <v>2520032</v>
      </c>
      <c r="T21" s="61">
        <v>2468993</v>
      </c>
      <c r="U21" s="61">
        <v>3299856.9307199991</v>
      </c>
      <c r="V21" s="61">
        <v>2486165.4595799996</v>
      </c>
      <c r="W21" s="61">
        <v>2724638.5418519997</v>
      </c>
      <c r="X21" s="61">
        <v>2846453.0588249005</v>
      </c>
      <c r="Y21" s="61">
        <v>3793592.8620406999</v>
      </c>
      <c r="Z21" s="61">
        <v>2835874</v>
      </c>
      <c r="AA21" s="61">
        <v>3085262.60747028</v>
      </c>
      <c r="AB21" s="61">
        <v>2901263.1960132001</v>
      </c>
      <c r="AC21" s="61">
        <v>3896858.2402168401</v>
      </c>
      <c r="AD21" s="61">
        <v>2910195.5538631999</v>
      </c>
      <c r="AE21" s="61">
        <v>3248347.8114974</v>
      </c>
      <c r="AF21" s="61">
        <v>3097345.4034083998</v>
      </c>
      <c r="AG21" s="61">
        <v>4018835.2812822098</v>
      </c>
      <c r="AH21" s="61">
        <v>2973200.3556262199</v>
      </c>
      <c r="AI21" s="61">
        <v>3252406.0188122499</v>
      </c>
      <c r="AJ21" s="61">
        <v>3245305.8157465602</v>
      </c>
      <c r="AK21" s="137">
        <v>4219623.5283327997</v>
      </c>
      <c r="AL21" s="137">
        <v>3134792.1738010002</v>
      </c>
      <c r="AM21" s="137">
        <v>3508228.5936819999</v>
      </c>
      <c r="AN21" s="137">
        <v>3324207.0819243998</v>
      </c>
      <c r="AO21" s="137">
        <v>4250371.7986668004</v>
      </c>
      <c r="AP21" s="137">
        <v>2633733.3292225502</v>
      </c>
      <c r="AQ21" s="137">
        <v>603633.49087650003</v>
      </c>
      <c r="AR21" s="137">
        <v>1820455.3492816</v>
      </c>
      <c r="AS21" s="137">
        <v>3639343.5173450001</v>
      </c>
      <c r="AT21" s="137">
        <v>1885292.1334900002</v>
      </c>
      <c r="AU21" s="137">
        <v>2742934.0005831998</v>
      </c>
      <c r="AV21" s="137">
        <v>3326673.4609687999</v>
      </c>
      <c r="AW21" s="137">
        <v>4751746.9824236995</v>
      </c>
    </row>
    <row r="22" spans="1:49" s="46" customFormat="1" x14ac:dyDescent="0.25">
      <c r="A22" s="123" t="s">
        <v>87</v>
      </c>
      <c r="B22" s="62">
        <v>0.113</v>
      </c>
      <c r="C22" s="62">
        <v>8.5000000000000006E-2</v>
      </c>
      <c r="D22" s="62">
        <v>9.6000000000000002E-2</v>
      </c>
      <c r="E22" s="62">
        <v>6.9000000000000006E-2</v>
      </c>
      <c r="F22" s="62">
        <v>5.3999999999999999E-2</v>
      </c>
      <c r="G22" s="62">
        <v>0.104</v>
      </c>
      <c r="H22" s="62">
        <v>7.4999999999999997E-2</v>
      </c>
      <c r="I22" s="62">
        <v>8.4000000000000005E-2</v>
      </c>
      <c r="J22" s="62">
        <v>8.1100000000000005E-2</v>
      </c>
      <c r="K22" s="62">
        <v>7.2999999999999995E-2</v>
      </c>
      <c r="L22" s="62">
        <v>8.8999999999999996E-2</v>
      </c>
      <c r="M22" s="62">
        <v>0.08</v>
      </c>
      <c r="N22" s="62">
        <v>0.08</v>
      </c>
      <c r="O22" s="62">
        <v>6.8000000000000005E-2</v>
      </c>
      <c r="P22" s="62">
        <v>8.1000000000000003E-2</v>
      </c>
      <c r="Q22" s="62">
        <v>8.1000000000000003E-2</v>
      </c>
      <c r="R22" s="62">
        <v>7.3999999999999996E-2</v>
      </c>
      <c r="S22" s="62">
        <v>8.2000000000000003E-2</v>
      </c>
      <c r="T22" s="62">
        <v>6.9000000000000006E-2</v>
      </c>
      <c r="U22" s="62">
        <v>8.1000000000000003E-2</v>
      </c>
      <c r="V22" s="62">
        <v>7.1999999999999995E-2</v>
      </c>
      <c r="W22" s="62">
        <v>0.06</v>
      </c>
      <c r="X22" s="62">
        <v>4.5999999999999999E-2</v>
      </c>
      <c r="Y22" s="62">
        <v>4.2341080383346302E-2</v>
      </c>
      <c r="Z22" s="62">
        <v>1.7999999999999999E-2</v>
      </c>
      <c r="AA22" s="62">
        <v>0.03</v>
      </c>
      <c r="AB22" s="62">
        <v>0.01</v>
      </c>
      <c r="AC22" s="62">
        <v>0</v>
      </c>
      <c r="AD22" s="62">
        <v>1.7000000000000001E-2</v>
      </c>
      <c r="AE22" s="62">
        <v>4.1000000000000002E-2</v>
      </c>
      <c r="AF22" s="62">
        <v>5.8759933762104699E-2</v>
      </c>
      <c r="AG22" s="62">
        <v>2.5000000000000001E-2</v>
      </c>
      <c r="AH22" s="62">
        <v>1.0999999999999999E-2</v>
      </c>
      <c r="AI22" s="62">
        <v>-1.8797828155735302E-2</v>
      </c>
      <c r="AJ22" s="62">
        <v>2.8648292469234799E-2</v>
      </c>
      <c r="AK22" s="62">
        <v>3.4407316739397197E-2</v>
      </c>
      <c r="AL22" s="62">
        <v>3.0676882784647801E-2</v>
      </c>
      <c r="AM22" s="62">
        <v>6.9203643007790402E-2</v>
      </c>
      <c r="AN22" s="62">
        <v>3.0856797616432008E-2</v>
      </c>
      <c r="AO22" s="62">
        <v>5.7036795857590403E-2</v>
      </c>
      <c r="AP22" s="62">
        <v>-0.12853046628265999</v>
      </c>
      <c r="AQ22" s="62">
        <v>-0.70626385716256901</v>
      </c>
      <c r="AR22" s="62">
        <v>-0.37520430329966997</v>
      </c>
      <c r="AS22" s="62">
        <v>-0.11799999999999999</v>
      </c>
      <c r="AT22" s="62">
        <v>-0.256185199433414</v>
      </c>
      <c r="AU22" s="62">
        <v>2.2301821198545402</v>
      </c>
      <c r="AV22" s="62">
        <v>7.8194651023406392E-2</v>
      </c>
      <c r="AW22" s="62">
        <v>0.27519297803267301</v>
      </c>
    </row>
    <row r="23" spans="1:49" s="46" customFormat="1" x14ac:dyDescent="0.25">
      <c r="A23" s="124" t="s">
        <v>88</v>
      </c>
      <c r="B23" s="62">
        <v>0.114</v>
      </c>
      <c r="C23" s="62">
        <v>0.104</v>
      </c>
      <c r="D23" s="62">
        <v>0.114</v>
      </c>
      <c r="E23" s="62">
        <v>9.5000000000000001E-2</v>
      </c>
      <c r="F23" s="62">
        <v>8.1000000000000003E-2</v>
      </c>
      <c r="G23" s="62">
        <v>0.13600000000000001</v>
      </c>
      <c r="H23" s="62">
        <v>0.114</v>
      </c>
      <c r="I23" s="62">
        <v>0.10199999999999999</v>
      </c>
      <c r="J23" s="62">
        <v>0.109</v>
      </c>
      <c r="K23" s="62">
        <v>7.4999999999999997E-2</v>
      </c>
      <c r="L23" s="62">
        <v>9.0999999999999998E-2</v>
      </c>
      <c r="M23" s="62">
        <v>8.1000000000000003E-2</v>
      </c>
      <c r="N23" s="62">
        <v>8.4000000000000005E-2</v>
      </c>
      <c r="O23" s="62">
        <v>7.2999999999999995E-2</v>
      </c>
      <c r="P23" s="62">
        <v>8.2000000000000003E-2</v>
      </c>
      <c r="Q23" s="62">
        <v>9.9000000000000005E-2</v>
      </c>
      <c r="R23" s="62">
        <v>7.5999999999999998E-2</v>
      </c>
      <c r="S23" s="62">
        <v>8.3000000000000004E-2</v>
      </c>
      <c r="T23" s="62">
        <v>7.0999999999999994E-2</v>
      </c>
      <c r="U23" s="62">
        <v>8.2000000000000003E-2</v>
      </c>
      <c r="V23" s="62">
        <v>7.2999999999999995E-2</v>
      </c>
      <c r="W23" s="62">
        <v>6.2E-2</v>
      </c>
      <c r="X23" s="62">
        <v>4.7E-2</v>
      </c>
      <c r="Y23" s="62">
        <v>5.1999999999999998E-2</v>
      </c>
      <c r="Z23" s="62">
        <v>0.04</v>
      </c>
      <c r="AA23" s="62">
        <v>3.2000000000000001E-2</v>
      </c>
      <c r="AB23" s="62">
        <v>2.4E-2</v>
      </c>
      <c r="AC23" s="62">
        <v>2E-3</v>
      </c>
      <c r="AD23" s="62">
        <v>1.6E-2</v>
      </c>
      <c r="AE23" s="62">
        <v>5.0999999999999997E-2</v>
      </c>
      <c r="AF23" s="62">
        <v>6.8000000000000005E-2</v>
      </c>
      <c r="AG23" s="62">
        <v>3.1E-2</v>
      </c>
      <c r="AH23" s="62">
        <v>2.1649679754127682E-2</v>
      </c>
      <c r="AI23" s="62">
        <v>1.2493142823211123E-3</v>
      </c>
      <c r="AJ23" s="62">
        <v>4.7770071809021042E-2</v>
      </c>
      <c r="AK23" s="62">
        <v>4.9961800620633712E-2</v>
      </c>
      <c r="AL23" s="62">
        <v>4.54655343017751E-2</v>
      </c>
      <c r="AM23" s="62">
        <v>7.2096292997693379E-2</v>
      </c>
      <c r="AN23" s="62">
        <v>4.2298612663929536E-2</v>
      </c>
      <c r="AO23" s="62">
        <v>7.3915939182044504E-2</v>
      </c>
      <c r="AP23" s="62">
        <v>-9.5889311733593607E-2</v>
      </c>
      <c r="AQ23" s="62">
        <v>-0.81638925013691876</v>
      </c>
      <c r="AR23" s="62">
        <v>-0.42890509018375722</v>
      </c>
      <c r="AS23" s="62">
        <v>-0.14375878399942776</v>
      </c>
      <c r="AT23" s="62">
        <v>-0.28417501021391633</v>
      </c>
      <c r="AU23" s="62">
        <v>3.5440387951310504</v>
      </c>
      <c r="AV23" s="62">
        <v>4.3610479614232256E-2</v>
      </c>
      <c r="AW23" s="62">
        <v>0.30616237877137364</v>
      </c>
    </row>
    <row r="24" spans="1:49" s="46" customFormat="1" x14ac:dyDescent="0.25">
      <c r="A24" s="124" t="s">
        <v>89</v>
      </c>
      <c r="B24" s="62">
        <v>6.3E-2</v>
      </c>
      <c r="C24" s="62">
        <v>6.3E-2</v>
      </c>
      <c r="D24" s="62">
        <v>7.9000000000000001E-2</v>
      </c>
      <c r="E24" s="62">
        <v>7.9000000000000001E-2</v>
      </c>
      <c r="F24" s="62">
        <v>7.1999999999999995E-2</v>
      </c>
      <c r="G24" s="62">
        <v>0.11600000000000001</v>
      </c>
      <c r="H24" s="62">
        <v>0.1</v>
      </c>
      <c r="I24" s="62">
        <v>0.09</v>
      </c>
      <c r="J24" s="62">
        <v>0.10050000000000001</v>
      </c>
      <c r="K24" s="62">
        <v>8.1000000000000003E-2</v>
      </c>
      <c r="L24" s="62">
        <v>8.1000000000000003E-2</v>
      </c>
      <c r="M24" s="62">
        <v>8.7999999999999995E-2</v>
      </c>
      <c r="N24" s="62">
        <v>0.14099999999999999</v>
      </c>
      <c r="O24" s="62">
        <v>8.7999999999999995E-2</v>
      </c>
      <c r="P24" s="62">
        <v>8.4000000000000005E-2</v>
      </c>
      <c r="Q24" s="62">
        <v>0.109</v>
      </c>
      <c r="R24" s="62">
        <v>9.1999999999999998E-2</v>
      </c>
      <c r="S24" s="62">
        <v>9.0999999999999998E-2</v>
      </c>
      <c r="T24" s="62">
        <v>8.5999999999999993E-2</v>
      </c>
      <c r="U24" s="62">
        <v>8.6999999999999994E-2</v>
      </c>
      <c r="V24" s="62">
        <v>8.1000000000000003E-2</v>
      </c>
      <c r="W24" s="62">
        <v>6.8000000000000005E-2</v>
      </c>
      <c r="X24" s="62">
        <v>5.5E-2</v>
      </c>
      <c r="Y24" s="62">
        <v>6.9028785829616093E-2</v>
      </c>
      <c r="Z24" s="62">
        <v>6.5000000000000002E-2</v>
      </c>
      <c r="AA24" s="62">
        <v>6.4000000000000001E-2</v>
      </c>
      <c r="AB24" s="62">
        <v>7.3999999999999996E-2</v>
      </c>
      <c r="AC24" s="62">
        <v>6.5000000000000002E-2</v>
      </c>
      <c r="AD24" s="62">
        <v>7.2999999999999995E-2</v>
      </c>
      <c r="AE24" s="62">
        <v>6.3E-2</v>
      </c>
      <c r="AF24" s="62">
        <v>5.7762639737653401E-2</v>
      </c>
      <c r="AG24" s="62">
        <v>4.3999999999999997E-2</v>
      </c>
      <c r="AH24" s="62">
        <v>2.8000000000000001E-2</v>
      </c>
      <c r="AI24" s="62">
        <v>1.82150911735059E-2</v>
      </c>
      <c r="AJ24" s="62">
        <v>1.7561170753688699E-2</v>
      </c>
      <c r="AK24" s="62">
        <v>4.3313160232847099E-2</v>
      </c>
      <c r="AL24" s="62">
        <v>6.3572529815206502E-2</v>
      </c>
      <c r="AM24" s="62">
        <v>0.10040555602567901</v>
      </c>
      <c r="AN24" s="62">
        <v>8.7636037337891104E-2</v>
      </c>
      <c r="AO24" s="62">
        <v>5.2129371830090698E-2</v>
      </c>
      <c r="AP24" s="62">
        <v>-0.26474240888692668</v>
      </c>
      <c r="AQ24" s="62">
        <v>-0.79121178808050341</v>
      </c>
      <c r="AR24" s="62">
        <v>-0.28526568528160035</v>
      </c>
      <c r="AS24" s="62">
        <v>-3.2727140087501327E-2</v>
      </c>
      <c r="AT24" s="62">
        <v>-4.2000000000000003E-2</v>
      </c>
      <c r="AU24" s="62">
        <v>4.1085577964065614</v>
      </c>
      <c r="AV24" s="62">
        <v>0.22871950021836285</v>
      </c>
      <c r="AW24" s="62">
        <v>0.28000000000000003</v>
      </c>
    </row>
    <row r="25" spans="1:49" s="46" customFormat="1" x14ac:dyDescent="0.25">
      <c r="A25" s="125" t="s">
        <v>90</v>
      </c>
      <c r="B25" s="63">
        <v>6.4000000000000001E-2</v>
      </c>
      <c r="C25" s="63">
        <v>6.4000000000000001E-2</v>
      </c>
      <c r="D25" s="63">
        <v>7.2999999999999995E-2</v>
      </c>
      <c r="E25" s="63">
        <v>9.0999999999999998E-2</v>
      </c>
      <c r="F25" s="63">
        <v>7.0000000000000007E-2</v>
      </c>
      <c r="G25" s="63">
        <v>0.129</v>
      </c>
      <c r="H25" s="63">
        <v>0.113</v>
      </c>
      <c r="I25" s="63">
        <v>9.6000000000000002E-2</v>
      </c>
      <c r="J25" s="63">
        <v>0.1142</v>
      </c>
      <c r="K25" s="63">
        <v>8.1000000000000003E-2</v>
      </c>
      <c r="L25" s="63">
        <v>0.09</v>
      </c>
      <c r="M25" s="63">
        <v>9.4E-2</v>
      </c>
      <c r="N25" s="63">
        <v>0.14499999999999999</v>
      </c>
      <c r="O25" s="63">
        <v>9.2999999999999999E-2</v>
      </c>
      <c r="P25" s="63">
        <v>8.5000000000000006E-2</v>
      </c>
      <c r="Q25" s="63">
        <v>0.114</v>
      </c>
      <c r="R25" s="63">
        <v>0.108</v>
      </c>
      <c r="S25" s="63">
        <v>9.2999999999999999E-2</v>
      </c>
      <c r="T25" s="63">
        <v>8.7999999999999995E-2</v>
      </c>
      <c r="U25" s="63">
        <v>8.8999999999999996E-2</v>
      </c>
      <c r="V25" s="63">
        <v>8.1000000000000003E-2</v>
      </c>
      <c r="W25" s="63">
        <v>6.8000000000000005E-2</v>
      </c>
      <c r="X25" s="63">
        <v>5.3999999999999999E-2</v>
      </c>
      <c r="Y25" s="63">
        <v>7.0999999999999994E-2</v>
      </c>
      <c r="Z25" s="63">
        <v>7.3999999999999996E-2</v>
      </c>
      <c r="AA25" s="63">
        <v>6.0999999999999999E-2</v>
      </c>
      <c r="AB25" s="63">
        <v>6.4000000000000001E-2</v>
      </c>
      <c r="AC25" s="63">
        <v>6.2E-2</v>
      </c>
      <c r="AD25" s="63">
        <v>6.9000000000000006E-2</v>
      </c>
      <c r="AE25" s="63">
        <v>6.6000000000000003E-2</v>
      </c>
      <c r="AF25" s="63">
        <v>6.0999999999999999E-2</v>
      </c>
      <c r="AG25" s="63">
        <v>4.1000000000000002E-2</v>
      </c>
      <c r="AH25" s="63">
        <v>4.3346978995447497E-2</v>
      </c>
      <c r="AI25" s="63">
        <v>5.6805731918551983E-2</v>
      </c>
      <c r="AJ25" s="63">
        <v>5.2621686016932623E-2</v>
      </c>
      <c r="AK25" s="63">
        <v>4.7289397474290951E-2</v>
      </c>
      <c r="AL25" s="63">
        <v>4.5999999999999999E-2</v>
      </c>
      <c r="AM25" s="63">
        <v>7.4428638427008975E-2</v>
      </c>
      <c r="AN25" s="63">
        <v>6.2379456742114092E-2</v>
      </c>
      <c r="AO25" s="63">
        <v>4.5917882978520064E-2</v>
      </c>
      <c r="AP25" s="63">
        <v>-0.27139643986300444</v>
      </c>
      <c r="AQ25" s="63">
        <v>-0.79797025820258738</v>
      </c>
      <c r="AR25" s="63">
        <v>-0.32767281484526101</v>
      </c>
      <c r="AS25" s="63">
        <v>-0.10099496779302453</v>
      </c>
      <c r="AT25" s="63">
        <v>-0.128</v>
      </c>
      <c r="AU25" s="63">
        <v>3.6761304684865825</v>
      </c>
      <c r="AV25" s="63">
        <v>0.11853374177955156</v>
      </c>
      <c r="AW25" s="63">
        <v>0.24299999999999999</v>
      </c>
    </row>
    <row r="26" spans="1:49" s="46" customFormat="1" x14ac:dyDescent="0.25">
      <c r="A26" s="124" t="s">
        <v>80</v>
      </c>
      <c r="B26" s="62">
        <v>0.12</v>
      </c>
      <c r="C26" s="62">
        <v>0.113</v>
      </c>
      <c r="D26" s="62">
        <v>0.113</v>
      </c>
      <c r="E26" s="62">
        <v>0.107</v>
      </c>
      <c r="F26" s="62">
        <v>0.122</v>
      </c>
      <c r="G26" s="62">
        <v>0.112</v>
      </c>
      <c r="H26" s="62">
        <v>0.106</v>
      </c>
      <c r="I26" s="62">
        <v>0.10100000000000001</v>
      </c>
      <c r="J26" s="62">
        <v>0.11600000000000001</v>
      </c>
      <c r="K26" s="62">
        <v>0.106</v>
      </c>
      <c r="L26" s="62">
        <v>0.107</v>
      </c>
      <c r="M26" s="62">
        <v>0.106</v>
      </c>
      <c r="N26" s="62">
        <v>0.11600000000000001</v>
      </c>
      <c r="O26" s="62">
        <v>0.107</v>
      </c>
      <c r="P26" s="62">
        <v>0.108</v>
      </c>
      <c r="Q26" s="62">
        <v>0.108</v>
      </c>
      <c r="R26" s="62">
        <v>0.124</v>
      </c>
      <c r="S26" s="62">
        <v>0.11600000000000001</v>
      </c>
      <c r="T26" s="62">
        <v>0.11899999999999999</v>
      </c>
      <c r="U26" s="62">
        <v>0.11</v>
      </c>
      <c r="V26" s="62">
        <v>0.128</v>
      </c>
      <c r="W26" s="62">
        <v>0.11600000000000001</v>
      </c>
      <c r="X26" s="62">
        <v>0.121</v>
      </c>
      <c r="Y26" s="62">
        <v>0.11</v>
      </c>
      <c r="Z26" s="62">
        <v>0.127</v>
      </c>
      <c r="AA26" s="62">
        <v>0.11700000000000001</v>
      </c>
      <c r="AB26" s="62">
        <v>0.125</v>
      </c>
      <c r="AC26" s="62">
        <v>0.11461711868719784</v>
      </c>
      <c r="AD26" s="62">
        <v>0.127393444988637</v>
      </c>
      <c r="AE26" s="62">
        <v>0.115</v>
      </c>
      <c r="AF26" s="62">
        <v>0.119991748683888</v>
      </c>
      <c r="AG26" s="62">
        <v>0.112491734384613</v>
      </c>
      <c r="AH26" s="62">
        <v>0.13019444401753499</v>
      </c>
      <c r="AI26" s="62">
        <v>0.117552602187852</v>
      </c>
      <c r="AJ26" s="62">
        <v>0.119999942713833</v>
      </c>
      <c r="AK26" s="62">
        <v>0.11435184332739901</v>
      </c>
      <c r="AL26" s="62">
        <v>0.125965202953285</v>
      </c>
      <c r="AM26" s="62">
        <v>0.116911765999761</v>
      </c>
      <c r="AN26" s="62">
        <v>0.119312362627588</v>
      </c>
      <c r="AO26" s="62">
        <v>0.1095</v>
      </c>
      <c r="AP26" s="62">
        <v>0.115309087542648</v>
      </c>
      <c r="AQ26" s="62">
        <v>0.22489290742717599</v>
      </c>
      <c r="AR26" s="62">
        <v>0.14356025389765101</v>
      </c>
      <c r="AS26" s="62">
        <v>0.12987237561622608</v>
      </c>
      <c r="AT26" s="62">
        <v>0.167747542368923</v>
      </c>
      <c r="AU26" s="62">
        <v>0.12827078526003199</v>
      </c>
      <c r="AV26" s="62">
        <v>0.12254186091748</v>
      </c>
      <c r="AW26" s="62">
        <v>0.113</v>
      </c>
    </row>
    <row r="27" spans="1:49" s="46" customFormat="1" x14ac:dyDescent="0.25">
      <c r="A27" s="124" t="s">
        <v>81</v>
      </c>
      <c r="B27" s="62">
        <v>0.97199999999999998</v>
      </c>
      <c r="C27" s="62">
        <v>0.97199999999999998</v>
      </c>
      <c r="D27" s="62">
        <v>0.97899999999999998</v>
      </c>
      <c r="E27" s="62">
        <v>0.97099999999999997</v>
      </c>
      <c r="F27" s="62">
        <v>0.96699999999999997</v>
      </c>
      <c r="G27" s="62">
        <v>0.96599999999999997</v>
      </c>
      <c r="H27" s="62">
        <v>0.96799999999999997</v>
      </c>
      <c r="I27" s="62">
        <v>0.96899999999999997</v>
      </c>
      <c r="J27" s="62">
        <v>0.96599999999999997</v>
      </c>
      <c r="K27" s="62">
        <v>0.96099999999999997</v>
      </c>
      <c r="L27" s="62">
        <v>0.96099999999999997</v>
      </c>
      <c r="M27" s="62">
        <v>0.96099999999999997</v>
      </c>
      <c r="N27" s="62">
        <v>0.95399999999999996</v>
      </c>
      <c r="O27" s="62">
        <v>0.95799999999999996</v>
      </c>
      <c r="P27" s="62">
        <v>0.96699999999999997</v>
      </c>
      <c r="Q27" s="62">
        <v>0.95499999999999996</v>
      </c>
      <c r="R27" s="62">
        <v>0.95</v>
      </c>
      <c r="S27" s="62">
        <v>0.95199999999999996</v>
      </c>
      <c r="T27" s="62">
        <v>0.95099999999999996</v>
      </c>
      <c r="U27" s="62">
        <v>0.95299999999999996</v>
      </c>
      <c r="V27" s="62">
        <v>0.96</v>
      </c>
      <c r="W27" s="62">
        <v>0.95</v>
      </c>
      <c r="X27" s="62">
        <v>0.94099999999999995</v>
      </c>
      <c r="Y27" s="62">
        <v>0.94</v>
      </c>
      <c r="Z27" s="62">
        <v>0.94</v>
      </c>
      <c r="AA27" s="62">
        <v>0.93799999999999994</v>
      </c>
      <c r="AB27" s="62">
        <v>0.9325</v>
      </c>
      <c r="AC27" s="62">
        <v>0.93359999999999999</v>
      </c>
      <c r="AD27" s="62">
        <v>0.93</v>
      </c>
      <c r="AE27" s="62">
        <v>0.93100000000000005</v>
      </c>
      <c r="AF27" s="62">
        <v>0.93300000000000005</v>
      </c>
      <c r="AG27" s="62">
        <v>0.94199999999999995</v>
      </c>
      <c r="AH27" s="62">
        <f>'[3]Indicadores Op'!$J$14</f>
        <v>0.94650000000000001</v>
      </c>
      <c r="AI27" s="62">
        <v>0.94580497111824058</v>
      </c>
      <c r="AJ27" s="62">
        <v>0.94369989587384029</v>
      </c>
      <c r="AK27" s="62">
        <v>0.94604374640130351</v>
      </c>
      <c r="AL27" s="62">
        <v>0.93700000000000006</v>
      </c>
      <c r="AM27" s="62">
        <v>0.92101260290966402</v>
      </c>
      <c r="AN27" s="62">
        <v>0.92425839614790317</v>
      </c>
      <c r="AO27" s="62">
        <v>0.93989872366531724</v>
      </c>
      <c r="AP27" s="62">
        <v>0.94138129462813469</v>
      </c>
      <c r="AQ27" s="62">
        <v>0.93569278345061602</v>
      </c>
      <c r="AR27" s="62">
        <v>0.91561892579476478</v>
      </c>
      <c r="AS27" s="62">
        <v>0.90986471296955806</v>
      </c>
      <c r="AT27" s="62">
        <v>0.90300000000000002</v>
      </c>
      <c r="AU27" s="62">
        <v>0.90071270897638023</v>
      </c>
      <c r="AV27" s="62">
        <v>0.90700000000000003</v>
      </c>
      <c r="AW27" s="62">
        <v>0.92</v>
      </c>
    </row>
    <row r="28" spans="1:49" s="21" customFormat="1" x14ac:dyDescent="0.25">
      <c r="A28" s="125" t="s">
        <v>91</v>
      </c>
      <c r="B28" s="64">
        <v>3.6999999999999998E-2</v>
      </c>
      <c r="C28" s="64">
        <v>3.6999999999999998E-2</v>
      </c>
      <c r="D28" s="64">
        <v>4.1000000000000002E-2</v>
      </c>
      <c r="E28" s="64">
        <v>1.9E-2</v>
      </c>
      <c r="F28" s="64">
        <v>3.1E-2</v>
      </c>
      <c r="G28" s="64">
        <v>3.3000000000000002E-2</v>
      </c>
      <c r="H28" s="64">
        <v>2.1999999999999999E-2</v>
      </c>
      <c r="I28" s="64">
        <v>2.5999999999999999E-2</v>
      </c>
      <c r="J28" s="64">
        <v>2.5000000000000001E-2</v>
      </c>
      <c r="K28" s="64">
        <v>1.2E-2</v>
      </c>
      <c r="L28" s="64">
        <v>1.2E-2</v>
      </c>
      <c r="M28" s="64">
        <v>8.9999999999999993E-3</v>
      </c>
      <c r="N28" s="64">
        <v>1.6E-2</v>
      </c>
      <c r="O28" s="64">
        <v>0.01</v>
      </c>
      <c r="P28" s="64">
        <v>1.4E-2</v>
      </c>
      <c r="Q28" s="64">
        <v>1.4E-2</v>
      </c>
      <c r="R28" s="64">
        <v>1.9800000000000002E-2</v>
      </c>
      <c r="S28" s="64">
        <v>1.7000000000000001E-2</v>
      </c>
      <c r="T28" s="64">
        <v>0.01</v>
      </c>
      <c r="U28" s="64">
        <v>1.7999999999999999E-2</v>
      </c>
      <c r="V28" s="64">
        <v>2.5999999999999999E-2</v>
      </c>
      <c r="W28" s="64">
        <v>1.7000000000000001E-2</v>
      </c>
      <c r="X28" s="64">
        <v>2.4E-2</v>
      </c>
      <c r="Y28" s="64">
        <v>1.1050607828491328E-2</v>
      </c>
      <c r="Z28" s="64">
        <v>3.7400000000000003E-2</v>
      </c>
      <c r="AA28" s="64">
        <v>0.03</v>
      </c>
      <c r="AB28" s="64">
        <v>1.0500000000000001E-2</v>
      </c>
      <c r="AC28" s="64">
        <v>2E-3</v>
      </c>
      <c r="AD28" s="64">
        <v>3.6869851083848118E-2</v>
      </c>
      <c r="AE28" s="64">
        <v>1.2E-2</v>
      </c>
      <c r="AF28" s="64">
        <v>1.4612327520015201E-2</v>
      </c>
      <c r="AG28" s="64">
        <v>1.6999999999999999E-3</v>
      </c>
      <c r="AH28" s="64">
        <v>0.04</v>
      </c>
      <c r="AI28" s="64">
        <v>1.6309593341694101E-2</v>
      </c>
      <c r="AJ28" s="64">
        <v>7.3853304430460901E-3</v>
      </c>
      <c r="AK28" s="64">
        <v>1.28224538130139E-2</v>
      </c>
      <c r="AL28" s="64">
        <v>2.88242547515879E-2</v>
      </c>
      <c r="AM28" s="64">
        <v>5.6647958544341001E-3</v>
      </c>
      <c r="AN28" s="64">
        <v>4.1308883553191301E-3</v>
      </c>
      <c r="AO28" s="64">
        <v>-7.9400734478477404E-3</v>
      </c>
      <c r="AP28" s="64">
        <v>3.7232123411912399E-2</v>
      </c>
      <c r="AQ28" s="64">
        <v>-0.26200000000000001</v>
      </c>
      <c r="AR28" s="64">
        <v>0.13434129921424301</v>
      </c>
      <c r="AS28" s="64">
        <v>9.2999999999999999E-2</v>
      </c>
      <c r="AT28" s="64">
        <v>0.113</v>
      </c>
      <c r="AU28" s="64">
        <v>-3.9539903073718241E-2</v>
      </c>
      <c r="AV28" s="64">
        <v>2.083277083461204E-2</v>
      </c>
      <c r="AW28" s="64">
        <v>1.4E-2</v>
      </c>
    </row>
    <row r="29" spans="1:49" x14ac:dyDescent="0.25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Y29" s="43"/>
      <c r="Z29" s="43"/>
    </row>
    <row r="30" spans="1:49" x14ac:dyDescent="0.25">
      <c r="A30" s="1" t="s">
        <v>306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Y30" s="43"/>
      <c r="Z30" s="43"/>
    </row>
    <row r="31" spans="1:49" x14ac:dyDescent="0.25">
      <c r="B31" s="45"/>
      <c r="C31" s="45"/>
      <c r="D31" s="65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</row>
    <row r="32" spans="1:49" x14ac:dyDescent="0.25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</row>
    <row r="33" spans="2:19" x14ac:dyDescent="0.25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M33"/>
  <sheetViews>
    <sheetView showGridLines="0" zoomScale="85" zoomScaleNormal="85" workbookViewId="0">
      <pane xSplit="1" ySplit="1" topLeftCell="B2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x14ac:dyDescent="0.25"/>
  <cols>
    <col min="1" max="1" width="40.77734375" style="1" customWidth="1"/>
    <col min="2" max="7" width="11.77734375" style="43"/>
    <col min="8" max="16384" width="11.77734375" style="1"/>
  </cols>
  <sheetData>
    <row r="1" spans="1:13" s="48" customFormat="1" x14ac:dyDescent="0.2">
      <c r="A1" s="118" t="s">
        <v>246</v>
      </c>
      <c r="B1" s="110">
        <v>2010</v>
      </c>
      <c r="C1" s="110">
        <v>2011</v>
      </c>
      <c r="D1" s="110">
        <v>2012</v>
      </c>
      <c r="E1" s="110">
        <v>2013</v>
      </c>
      <c r="F1" s="110">
        <v>2014</v>
      </c>
      <c r="G1" s="110">
        <v>2015</v>
      </c>
      <c r="H1" s="110">
        <v>2016</v>
      </c>
      <c r="I1" s="110">
        <v>2017</v>
      </c>
      <c r="J1" s="110">
        <v>2018</v>
      </c>
      <c r="K1" s="110">
        <v>2019</v>
      </c>
      <c r="L1" s="110">
        <v>2020</v>
      </c>
      <c r="M1" s="110">
        <v>2021</v>
      </c>
    </row>
    <row r="2" spans="1:13" s="3" customFormat="1" x14ac:dyDescent="0.25">
      <c r="A2" s="15"/>
      <c r="B2" s="58"/>
      <c r="C2" s="58"/>
      <c r="D2" s="58"/>
      <c r="E2" s="58"/>
      <c r="F2" s="58"/>
      <c r="G2" s="58"/>
      <c r="H2" s="58"/>
      <c r="I2" s="58"/>
    </row>
    <row r="3" spans="1:13" ht="12" x14ac:dyDescent="0.25">
      <c r="A3" s="117" t="s">
        <v>67</v>
      </c>
      <c r="B3" s="66">
        <v>2010</v>
      </c>
      <c r="C3" s="66">
        <v>2011</v>
      </c>
      <c r="D3" s="66" t="s">
        <v>35</v>
      </c>
      <c r="E3" s="66">
        <v>2013</v>
      </c>
      <c r="F3" s="66">
        <v>2014</v>
      </c>
      <c r="G3" s="66">
        <v>2015</v>
      </c>
      <c r="H3" s="66">
        <v>2016</v>
      </c>
      <c r="I3" s="66">
        <v>2017</v>
      </c>
      <c r="J3" s="66">
        <v>2018</v>
      </c>
      <c r="K3" s="66">
        <v>2019</v>
      </c>
      <c r="L3" s="66">
        <v>2020</v>
      </c>
      <c r="M3" s="66">
        <v>2021</v>
      </c>
    </row>
    <row r="4" spans="1:13" s="20" customFormat="1" x14ac:dyDescent="0.25">
      <c r="A4" s="12" t="s">
        <v>68</v>
      </c>
      <c r="B4" s="33">
        <v>294436</v>
      </c>
      <c r="C4" s="33">
        <v>369502</v>
      </c>
      <c r="D4" s="33">
        <v>462633</v>
      </c>
      <c r="E4" s="33">
        <v>519707</v>
      </c>
      <c r="F4" s="33">
        <v>657064</v>
      </c>
      <c r="G4" s="33">
        <v>715683</v>
      </c>
      <c r="H4" s="33">
        <v>769170</v>
      </c>
      <c r="I4" s="33">
        <v>805468</v>
      </c>
      <c r="J4" s="33">
        <v>826143</v>
      </c>
      <c r="K4" s="33">
        <v>861528</v>
      </c>
      <c r="L4" s="33">
        <v>772231</v>
      </c>
      <c r="M4" s="33">
        <v>1002701</v>
      </c>
    </row>
    <row r="5" spans="1:13" s="21" customFormat="1" x14ac:dyDescent="0.25">
      <c r="A5" s="12" t="s">
        <v>69</v>
      </c>
      <c r="B5" s="33">
        <v>263579</v>
      </c>
      <c r="C5" s="33">
        <v>329522</v>
      </c>
      <c r="D5" s="33">
        <v>410521</v>
      </c>
      <c r="E5" s="33">
        <v>463750</v>
      </c>
      <c r="F5" s="33">
        <v>589604</v>
      </c>
      <c r="G5" s="33">
        <v>637195</v>
      </c>
      <c r="H5" s="33">
        <v>668147</v>
      </c>
      <c r="I5" s="33">
        <v>692156</v>
      </c>
      <c r="J5" s="33">
        <v>721526</v>
      </c>
      <c r="K5" s="33">
        <v>754270</v>
      </c>
      <c r="L5" s="33">
        <v>684243</v>
      </c>
      <c r="M5" s="33">
        <v>867364</v>
      </c>
    </row>
    <row r="6" spans="1:13" s="21" customFormat="1" x14ac:dyDescent="0.25">
      <c r="A6" s="12" t="s">
        <v>70</v>
      </c>
      <c r="B6" s="33">
        <v>184880</v>
      </c>
      <c r="C6" s="33">
        <v>235024</v>
      </c>
      <c r="D6" s="33">
        <v>405761</v>
      </c>
      <c r="E6" s="33">
        <v>347789</v>
      </c>
      <c r="F6" s="33">
        <v>454333</v>
      </c>
      <c r="G6" s="33">
        <v>503804.55034000002</v>
      </c>
      <c r="H6" s="33">
        <v>521296</v>
      </c>
      <c r="I6" s="33">
        <v>540558</v>
      </c>
      <c r="J6" s="33">
        <v>558524</v>
      </c>
      <c r="K6" s="33">
        <v>635795</v>
      </c>
      <c r="L6" s="33">
        <v>514153</v>
      </c>
      <c r="M6" s="33">
        <v>550078</v>
      </c>
    </row>
    <row r="7" spans="1:13" s="21" customFormat="1" x14ac:dyDescent="0.25">
      <c r="A7" s="12" t="s">
        <v>18</v>
      </c>
      <c r="B7" s="60">
        <v>0.70099999999999996</v>
      </c>
      <c r="C7" s="60">
        <v>0.71299999999999997</v>
      </c>
      <c r="D7" s="60">
        <v>0.72499999999999998</v>
      </c>
      <c r="E7" s="60">
        <v>0.75</v>
      </c>
      <c r="F7" s="60">
        <v>0.77100000000000002</v>
      </c>
      <c r="G7" s="60">
        <v>0.79065992410486585</v>
      </c>
      <c r="H7" s="60">
        <v>0.78021154027481976</v>
      </c>
      <c r="I7" s="60">
        <v>0.78097712076468306</v>
      </c>
      <c r="J7" s="60">
        <v>0.77400000000000002</v>
      </c>
      <c r="K7" s="60">
        <v>0.84299999999999997</v>
      </c>
      <c r="L7" s="60">
        <v>0.751</v>
      </c>
      <c r="M7" s="60">
        <v>0.63400000000000001</v>
      </c>
    </row>
    <row r="8" spans="1:13" s="21" customFormat="1" x14ac:dyDescent="0.25">
      <c r="A8" s="12" t="s">
        <v>82</v>
      </c>
      <c r="B8" s="33">
        <v>151547</v>
      </c>
      <c r="C8" s="33">
        <v>151995</v>
      </c>
      <c r="D8" s="33">
        <v>268308</v>
      </c>
      <c r="E8" s="33">
        <v>184285</v>
      </c>
      <c r="F8" s="33">
        <v>230709</v>
      </c>
      <c r="G8" s="33">
        <v>193656.87259000004</v>
      </c>
      <c r="H8" s="33">
        <v>164195</v>
      </c>
      <c r="I8" s="33">
        <v>221303</v>
      </c>
      <c r="J8" s="33">
        <v>260326</v>
      </c>
      <c r="K8" s="33">
        <v>314301</v>
      </c>
      <c r="L8" s="33">
        <v>202324</v>
      </c>
      <c r="M8" s="33">
        <v>344083</v>
      </c>
    </row>
    <row r="9" spans="1:13" s="21" customFormat="1" x14ac:dyDescent="0.25">
      <c r="A9" s="21" t="s">
        <v>73</v>
      </c>
      <c r="B9" s="74">
        <f>B8/B5</f>
        <v>0.57495855132616791</v>
      </c>
      <c r="C9" s="74">
        <f t="shared" ref="C9:G9" si="0">C8/C5</f>
        <v>0.46125903581551458</v>
      </c>
      <c r="D9" s="74">
        <f t="shared" si="0"/>
        <v>0.65357923224390468</v>
      </c>
      <c r="E9" s="74">
        <f t="shared" si="0"/>
        <v>0.39738005390835579</v>
      </c>
      <c r="F9" s="74">
        <f t="shared" si="0"/>
        <v>0.39129483517750896</v>
      </c>
      <c r="G9" s="74">
        <f t="shared" si="0"/>
        <v>0.3039208917050511</v>
      </c>
      <c r="H9" s="74">
        <v>0.24574681918799307</v>
      </c>
      <c r="I9" s="74">
        <v>0.32</v>
      </c>
      <c r="J9" s="60">
        <v>0.36099999999999999</v>
      </c>
      <c r="K9" s="60">
        <v>0.41699999999999998</v>
      </c>
      <c r="L9" s="60">
        <v>0.29569027377700613</v>
      </c>
      <c r="M9" s="60">
        <v>0.39669965550795283</v>
      </c>
    </row>
    <row r="10" spans="1:13" x14ac:dyDescent="0.25">
      <c r="A10" s="12" t="s">
        <v>83</v>
      </c>
      <c r="B10" s="33">
        <v>171984</v>
      </c>
      <c r="C10" s="33">
        <v>177726</v>
      </c>
      <c r="D10" s="33">
        <v>308975</v>
      </c>
      <c r="E10" s="33">
        <v>238373</v>
      </c>
      <c r="F10" s="33">
        <v>318144</v>
      </c>
      <c r="G10" s="33">
        <v>296401.55034000007</v>
      </c>
      <c r="H10" s="33">
        <v>272516</v>
      </c>
      <c r="I10" s="33">
        <v>327635</v>
      </c>
      <c r="J10" s="33">
        <v>369967</v>
      </c>
      <c r="K10" s="33">
        <v>442323</v>
      </c>
      <c r="L10" s="33">
        <v>351324</v>
      </c>
      <c r="M10" s="33">
        <v>499467</v>
      </c>
    </row>
    <row r="11" spans="1:13" x14ac:dyDescent="0.25">
      <c r="A11" s="106" t="s">
        <v>74</v>
      </c>
      <c r="B11" s="107">
        <v>0.65249507737718104</v>
      </c>
      <c r="C11" s="107">
        <v>0.53900000000000003</v>
      </c>
      <c r="D11" s="107">
        <v>0.753</v>
      </c>
      <c r="E11" s="107">
        <v>0.51400000000000001</v>
      </c>
      <c r="F11" s="107">
        <v>0.54</v>
      </c>
      <c r="G11" s="107">
        <v>0.46516615846012616</v>
      </c>
      <c r="H11" s="107">
        <v>0.40786832837683923</v>
      </c>
      <c r="I11" s="107">
        <v>0.47299999999999998</v>
      </c>
      <c r="J11" s="107">
        <v>0.51300000000000001</v>
      </c>
      <c r="K11" s="107">
        <v>0.58599999999999997</v>
      </c>
      <c r="L11" s="107">
        <v>0.51300000000000001</v>
      </c>
      <c r="M11" s="107">
        <v>0.57599999999999996</v>
      </c>
    </row>
    <row r="12" spans="1:13" x14ac:dyDescent="0.25">
      <c r="J12" s="20"/>
      <c r="K12" s="20"/>
      <c r="L12" s="20"/>
      <c r="M12" s="20"/>
    </row>
    <row r="13" spans="1:13" x14ac:dyDescent="0.25">
      <c r="J13" s="20"/>
      <c r="K13" s="20"/>
      <c r="L13" s="20"/>
      <c r="M13" s="20"/>
    </row>
    <row r="14" spans="1:13" x14ac:dyDescent="0.25">
      <c r="A14" s="117" t="s">
        <v>75</v>
      </c>
      <c r="B14" s="66">
        <v>2010</v>
      </c>
      <c r="C14" s="66">
        <v>2011</v>
      </c>
      <c r="D14" s="66">
        <v>2012</v>
      </c>
      <c r="E14" s="66">
        <v>2013</v>
      </c>
      <c r="F14" s="66">
        <v>2014</v>
      </c>
      <c r="G14" s="66">
        <v>2015</v>
      </c>
      <c r="H14" s="66">
        <v>2016</v>
      </c>
      <c r="I14" s="66">
        <v>2017</v>
      </c>
      <c r="J14" s="66">
        <f>J1</f>
        <v>2018</v>
      </c>
      <c r="K14" s="66">
        <v>2019</v>
      </c>
      <c r="L14" s="66">
        <v>2020</v>
      </c>
      <c r="M14" s="66">
        <v>2021</v>
      </c>
    </row>
    <row r="15" spans="1:13" s="20" customFormat="1" x14ac:dyDescent="0.25">
      <c r="A15" s="111" t="s">
        <v>76</v>
      </c>
      <c r="B15" s="33">
        <v>432545</v>
      </c>
      <c r="C15" s="59">
        <v>473804</v>
      </c>
      <c r="D15" s="59">
        <v>490874</v>
      </c>
      <c r="E15" s="59" t="s">
        <v>23</v>
      </c>
      <c r="F15" s="59">
        <v>660500</v>
      </c>
      <c r="G15" s="59">
        <v>714959</v>
      </c>
      <c r="H15" s="59">
        <v>746027</v>
      </c>
      <c r="I15" s="59">
        <v>746027</v>
      </c>
      <c r="J15" s="59">
        <v>757355.21900000004</v>
      </c>
      <c r="K15" s="59">
        <v>709989.21899999992</v>
      </c>
      <c r="L15" s="59">
        <v>710894.76100000006</v>
      </c>
      <c r="M15" s="59">
        <v>709304.42499999993</v>
      </c>
    </row>
    <row r="16" spans="1:13" s="21" customFormat="1" x14ac:dyDescent="0.25">
      <c r="A16" s="112" t="s">
        <v>77</v>
      </c>
      <c r="B16" s="33">
        <v>237429</v>
      </c>
      <c r="C16" s="59">
        <v>277647</v>
      </c>
      <c r="D16" s="59">
        <v>282040</v>
      </c>
      <c r="E16" s="59">
        <v>379805</v>
      </c>
      <c r="F16" s="59">
        <v>425282</v>
      </c>
      <c r="G16" s="59">
        <v>443273.30830000003</v>
      </c>
      <c r="H16" s="59">
        <v>454604.17109999992</v>
      </c>
      <c r="I16" s="59">
        <v>454624.88749999995</v>
      </c>
      <c r="J16" s="59">
        <v>458566.65364180005</v>
      </c>
      <c r="K16" s="59">
        <v>452933.86318580003</v>
      </c>
      <c r="L16" s="59">
        <v>470928.48040527996</v>
      </c>
      <c r="M16" s="59">
        <v>469357.54374134663</v>
      </c>
    </row>
    <row r="17" spans="1:13" s="21" customFormat="1" x14ac:dyDescent="0.25">
      <c r="A17" s="112" t="s">
        <v>78</v>
      </c>
      <c r="B17" s="33">
        <v>224503</v>
      </c>
      <c r="C17" s="33">
        <v>257538</v>
      </c>
      <c r="D17" s="33">
        <v>281491</v>
      </c>
      <c r="E17" s="33">
        <v>321404</v>
      </c>
      <c r="F17" s="33">
        <v>413518</v>
      </c>
      <c r="G17" s="33">
        <v>431279.10276666674</v>
      </c>
      <c r="H17" s="33">
        <v>451165.84</v>
      </c>
      <c r="I17" s="33">
        <v>454611.93974999996</v>
      </c>
      <c r="J17" s="33">
        <v>448700.04651985009</v>
      </c>
      <c r="K17" s="33">
        <v>457134.70226554992</v>
      </c>
      <c r="L17" s="33">
        <v>469520.61865528015</v>
      </c>
      <c r="M17" s="33">
        <v>469357.54374134663</v>
      </c>
    </row>
    <row r="18" spans="1:13" s="21" customFormat="1" x14ac:dyDescent="0.25">
      <c r="A18" s="112" t="s">
        <v>84</v>
      </c>
      <c r="B18" s="33">
        <v>403465</v>
      </c>
      <c r="C18" s="33">
        <v>440255</v>
      </c>
      <c r="D18" s="33">
        <v>456919</v>
      </c>
      <c r="E18" s="33">
        <v>579461</v>
      </c>
      <c r="F18" s="33">
        <v>626951</v>
      </c>
      <c r="G18" s="33">
        <v>681410</v>
      </c>
      <c r="H18" s="33">
        <v>701786</v>
      </c>
      <c r="I18" s="33">
        <v>701786</v>
      </c>
      <c r="J18" s="33">
        <v>718484.25900000008</v>
      </c>
      <c r="K18" s="33">
        <v>671118.25899999996</v>
      </c>
      <c r="L18" s="33">
        <v>671909.27100000007</v>
      </c>
      <c r="M18" s="33">
        <v>670294.71499999997</v>
      </c>
    </row>
    <row r="19" spans="1:13" s="21" customFormat="1" x14ac:dyDescent="0.25">
      <c r="A19" s="112" t="s">
        <v>85</v>
      </c>
      <c r="B19" s="33">
        <v>208249</v>
      </c>
      <c r="C19" s="33">
        <v>245993</v>
      </c>
      <c r="D19" s="33">
        <v>249395</v>
      </c>
      <c r="E19" s="33">
        <v>348144</v>
      </c>
      <c r="F19" s="33">
        <v>393501</v>
      </c>
      <c r="G19" s="33">
        <v>411595.47860000003</v>
      </c>
      <c r="H19" s="33">
        <v>419064.70819999994</v>
      </c>
      <c r="I19" s="33">
        <v>419083.63699999993</v>
      </c>
      <c r="J19" s="33">
        <v>426273.44724180002</v>
      </c>
      <c r="K19" s="33">
        <v>420640.65678580001</v>
      </c>
      <c r="L19" s="33">
        <v>437843.73373727995</v>
      </c>
      <c r="M19" s="33">
        <v>436248.31294134661</v>
      </c>
    </row>
    <row r="20" spans="1:13" s="21" customFormat="1" ht="12" x14ac:dyDescent="0.25">
      <c r="A20" s="112" t="s">
        <v>86</v>
      </c>
      <c r="B20" s="33">
        <v>12</v>
      </c>
      <c r="C20" s="33">
        <v>13</v>
      </c>
      <c r="D20" s="33">
        <v>13</v>
      </c>
      <c r="E20" s="33">
        <v>15</v>
      </c>
      <c r="F20" s="33">
        <v>16</v>
      </c>
      <c r="G20" s="33">
        <v>17</v>
      </c>
      <c r="H20" s="33">
        <v>17</v>
      </c>
      <c r="I20" s="33">
        <v>17</v>
      </c>
      <c r="J20" s="33">
        <v>18</v>
      </c>
      <c r="K20" s="33">
        <v>16</v>
      </c>
      <c r="L20" s="33">
        <v>16</v>
      </c>
      <c r="M20" s="33">
        <v>16</v>
      </c>
    </row>
    <row r="21" spans="1:13" s="21" customFormat="1" x14ac:dyDescent="0.25">
      <c r="A21" s="112" t="s">
        <v>79</v>
      </c>
      <c r="B21" s="61">
        <v>6259572</v>
      </c>
      <c r="C21" s="61">
        <v>7363285</v>
      </c>
      <c r="D21" s="61">
        <v>8115637</v>
      </c>
      <c r="E21" s="61">
        <v>9128208</v>
      </c>
      <c r="F21" s="61">
        <v>10544580</v>
      </c>
      <c r="G21" s="61">
        <v>11850849.922297601</v>
      </c>
      <c r="H21" s="61">
        <v>12719257.562333001</v>
      </c>
      <c r="I21" s="61">
        <v>13272438.7440394</v>
      </c>
      <c r="J21" s="61">
        <v>13690535.718517801</v>
      </c>
      <c r="K21" s="61">
        <v>14217599.6480742</v>
      </c>
      <c r="L21" s="61">
        <v>8697165.68672565</v>
      </c>
      <c r="M21" s="61">
        <v>12706646.5774657</v>
      </c>
    </row>
    <row r="22" spans="1:13" s="46" customFormat="1" x14ac:dyDescent="0.25">
      <c r="A22" s="111" t="s">
        <v>87</v>
      </c>
      <c r="B22" s="62">
        <v>8.6999999999999994E-2</v>
      </c>
      <c r="C22" s="62">
        <v>7.0800000000000002E-2</v>
      </c>
      <c r="D22" s="62">
        <v>7.8799999999999995E-2</v>
      </c>
      <c r="E22" s="62">
        <v>7.8E-2</v>
      </c>
      <c r="F22" s="62">
        <v>7.8E-2</v>
      </c>
      <c r="G22" s="62">
        <v>5.5085270095836573E-2</v>
      </c>
      <c r="H22" s="62">
        <v>1.0999999999999999E-2</v>
      </c>
      <c r="I22" s="62">
        <v>3.5000000000000003E-2</v>
      </c>
      <c r="J22" s="62">
        <v>1.50765930047845E-2</v>
      </c>
      <c r="K22" s="62">
        <v>4.79503625258225E-2</v>
      </c>
      <c r="L22" s="62">
        <v>-0.28087341339053701</v>
      </c>
      <c r="M22" s="62">
        <v>0.34683552641767201</v>
      </c>
    </row>
    <row r="23" spans="1:13" s="46" customFormat="1" x14ac:dyDescent="0.25">
      <c r="A23" s="112" t="s">
        <v>88</v>
      </c>
      <c r="B23" s="62">
        <v>0.10199999999999999</v>
      </c>
      <c r="C23" s="62">
        <v>9.5100000000000004E-2</v>
      </c>
      <c r="D23" s="62">
        <v>8.1299999999999997E-2</v>
      </c>
      <c r="E23" s="62">
        <v>7.8E-2</v>
      </c>
      <c r="F23" s="62">
        <v>0.08</v>
      </c>
      <c r="G23" s="62">
        <v>5.8000000000000003E-2</v>
      </c>
      <c r="H23" s="62">
        <v>0.02</v>
      </c>
      <c r="I23" s="62">
        <v>4.9000000000000002E-2</v>
      </c>
      <c r="J23" s="62">
        <v>3.15011417676474E-2</v>
      </c>
      <c r="K23" s="62">
        <v>6.0691998456128715E-2</v>
      </c>
      <c r="L23" s="62">
        <v>-0.36225576064018794</v>
      </c>
      <c r="M23" s="62">
        <v>0.46101006180204895</v>
      </c>
    </row>
    <row r="24" spans="1:13" s="46" customFormat="1" x14ac:dyDescent="0.25">
      <c r="A24" s="112" t="s">
        <v>89</v>
      </c>
      <c r="B24" s="62">
        <v>6.7000000000000004E-2</v>
      </c>
      <c r="C24" s="62">
        <v>8.3000000000000004E-2</v>
      </c>
      <c r="D24" s="62">
        <v>9.6799999999999997E-2</v>
      </c>
      <c r="E24" s="62">
        <v>0.105</v>
      </c>
      <c r="F24" s="62">
        <v>9.0999999999999998E-2</v>
      </c>
      <c r="G24" s="62">
        <v>6.8000000000000005E-2</v>
      </c>
      <c r="H24" s="62">
        <v>6.4000000000000001E-2</v>
      </c>
      <c r="I24" s="62">
        <v>5.8000000000000003E-2</v>
      </c>
      <c r="J24" s="62">
        <v>2.6955411357243102E-2</v>
      </c>
      <c r="K24" s="62">
        <v>7.3430795642378796E-2</v>
      </c>
      <c r="L24" s="62">
        <v>-0.24520875902295414</v>
      </c>
      <c r="M24" s="62">
        <v>0.51700000000000002</v>
      </c>
    </row>
    <row r="25" spans="1:13" s="46" customFormat="1" x14ac:dyDescent="0.25">
      <c r="A25" s="113" t="s">
        <v>90</v>
      </c>
      <c r="B25" s="63">
        <v>7.2999999999999995E-2</v>
      </c>
      <c r="C25" s="63">
        <v>8.7999999999999995E-2</v>
      </c>
      <c r="D25" s="63">
        <v>9.8000000000000004E-2</v>
      </c>
      <c r="E25" s="63">
        <v>0.108</v>
      </c>
      <c r="F25" s="63">
        <v>9.2999999999999999E-2</v>
      </c>
      <c r="G25" s="63">
        <v>6.8000000000000005E-2</v>
      </c>
      <c r="H25" s="63">
        <v>6.9000000000000006E-2</v>
      </c>
      <c r="I25" s="63">
        <v>5.8999999999999997E-2</v>
      </c>
      <c r="J25" s="63">
        <v>4.3737525186438253E-2</v>
      </c>
      <c r="K25" s="63">
        <v>5.6800029821845399E-2</v>
      </c>
      <c r="L25" s="63">
        <v>-0.28479213716332408</v>
      </c>
      <c r="M25" s="63">
        <v>0.44800000000000001</v>
      </c>
    </row>
    <row r="26" spans="1:13" s="46" customFormat="1" x14ac:dyDescent="0.25">
      <c r="A26" s="112" t="s">
        <v>80</v>
      </c>
      <c r="B26" s="62">
        <v>0.113</v>
      </c>
      <c r="C26" s="62">
        <v>0.105</v>
      </c>
      <c r="D26" s="62">
        <v>0.107</v>
      </c>
      <c r="E26" s="62">
        <v>0.113</v>
      </c>
      <c r="F26" s="62">
        <v>0.11600000000000001</v>
      </c>
      <c r="G26" s="62">
        <v>0.11600000000000001</v>
      </c>
      <c r="H26" s="62">
        <v>0.11981369399154275</v>
      </c>
      <c r="I26" s="62">
        <v>0.120861114384267</v>
      </c>
      <c r="J26" s="62">
        <v>0.120338167864273</v>
      </c>
      <c r="K26" s="62">
        <v>0.11682306246334601</v>
      </c>
      <c r="L26" s="62">
        <v>0.13532543375287301</v>
      </c>
      <c r="M26" s="62">
        <v>0.126</v>
      </c>
    </row>
    <row r="27" spans="1:13" s="46" customFormat="1" x14ac:dyDescent="0.25">
      <c r="A27" s="112" t="s">
        <v>81</v>
      </c>
      <c r="B27" s="62">
        <v>0.97099999999999997</v>
      </c>
      <c r="C27" s="62">
        <v>0.97</v>
      </c>
      <c r="D27" s="62">
        <v>0.96099999999999997</v>
      </c>
      <c r="E27" s="62">
        <v>0.96299999999999997</v>
      </c>
      <c r="F27" s="62">
        <v>0.95199999999999996</v>
      </c>
      <c r="G27" s="62">
        <v>0.94599999999999995</v>
      </c>
      <c r="H27" s="62">
        <v>0.93469999999999998</v>
      </c>
      <c r="I27" s="62">
        <v>0.93600000000000005</v>
      </c>
      <c r="J27" s="62">
        <v>0.9455214246464031</v>
      </c>
      <c r="K27" s="62">
        <v>0.93049704120628673</v>
      </c>
      <c r="L27" s="62">
        <v>0.93089766795783857</v>
      </c>
      <c r="M27" s="62">
        <v>0.90773627227205256</v>
      </c>
    </row>
    <row r="28" spans="1:13" s="21" customFormat="1" x14ac:dyDescent="0.25">
      <c r="A28" s="113" t="s">
        <v>91</v>
      </c>
      <c r="B28" s="64">
        <v>1.9E-2</v>
      </c>
      <c r="C28" s="64">
        <v>2.1999999999999999E-2</v>
      </c>
      <c r="D28" s="64">
        <v>1.6E-2</v>
      </c>
      <c r="E28" s="64">
        <v>1.4E-2</v>
      </c>
      <c r="F28" s="64">
        <v>1.7000000000000001E-2</v>
      </c>
      <c r="G28" s="64">
        <v>1.9941080644932604E-2</v>
      </c>
      <c r="H28" s="64">
        <v>2.8000000000000001E-2</v>
      </c>
      <c r="I28" s="64">
        <v>1.7561255304915199E-2</v>
      </c>
      <c r="J28" s="64">
        <v>1.9751523539588998E-2</v>
      </c>
      <c r="K28" s="64">
        <v>7.5159413882286003E-3</v>
      </c>
      <c r="L28" s="64">
        <v>5.8066518143979798E-2</v>
      </c>
      <c r="M28" s="64">
        <v>2.4E-2</v>
      </c>
    </row>
    <row r="29" spans="1:13" x14ac:dyDescent="0.25">
      <c r="B29" s="62"/>
      <c r="C29" s="62"/>
      <c r="D29" s="62"/>
      <c r="E29" s="62"/>
      <c r="F29" s="62"/>
      <c r="G29" s="62"/>
    </row>
    <row r="30" spans="1:13" x14ac:dyDescent="0.25">
      <c r="A30" s="3" t="s">
        <v>98</v>
      </c>
    </row>
    <row r="31" spans="1:13" x14ac:dyDescent="0.25">
      <c r="A31" s="1" t="s">
        <v>92</v>
      </c>
    </row>
    <row r="32" spans="1:13" x14ac:dyDescent="0.25">
      <c r="A32" s="3"/>
    </row>
    <row r="33" spans="1:1" x14ac:dyDescent="0.25">
      <c r="A33" s="3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34998626667073579"/>
  </sheetPr>
  <dimension ref="A1:AW113"/>
  <sheetViews>
    <sheetView showGridLines="0" zoomScale="85" zoomScaleNormal="85" workbookViewId="0">
      <pane xSplit="1" ySplit="1" topLeftCell="AJ65" activePane="bottomRight" state="frozen"/>
      <selection activeCell="AP45" sqref="AP45"/>
      <selection pane="topRight" activeCell="AP45" sqref="AP45"/>
      <selection pane="bottomLeft" activeCell="AP45" sqref="AP45"/>
      <selection pane="bottomRight" activeCell="AP107" sqref="AP107"/>
    </sheetView>
  </sheetViews>
  <sheetFormatPr defaultColWidth="11.77734375" defaultRowHeight="10.199999999999999" x14ac:dyDescent="0.25"/>
  <cols>
    <col min="1" max="1" width="40.77734375" style="1" customWidth="1"/>
    <col min="2" max="41" width="11.77734375" style="43"/>
    <col min="42" max="49" width="11.77734375" style="143"/>
    <col min="50" max="16384" width="11.77734375" style="43"/>
  </cols>
  <sheetData>
    <row r="1" spans="1:49" ht="12" x14ac:dyDescent="0.2">
      <c r="A1" s="118" t="s">
        <v>93</v>
      </c>
      <c r="B1" s="108" t="s">
        <v>39</v>
      </c>
      <c r="C1" s="108" t="s">
        <v>40</v>
      </c>
      <c r="D1" s="108" t="s">
        <v>41</v>
      </c>
      <c r="E1" s="108" t="s">
        <v>42</v>
      </c>
      <c r="F1" s="108" t="s">
        <v>43</v>
      </c>
      <c r="G1" s="108" t="s">
        <v>44</v>
      </c>
      <c r="H1" s="108" t="s">
        <v>45</v>
      </c>
      <c r="I1" s="108" t="s">
        <v>46</v>
      </c>
      <c r="J1" s="108" t="s">
        <v>47</v>
      </c>
      <c r="K1" s="108" t="s">
        <v>48</v>
      </c>
      <c r="L1" s="108" t="s">
        <v>49</v>
      </c>
      <c r="M1" s="108" t="s">
        <v>50</v>
      </c>
      <c r="N1" s="108" t="s">
        <v>51</v>
      </c>
      <c r="O1" s="108" t="s">
        <v>52</v>
      </c>
      <c r="P1" s="108" t="s">
        <v>53</v>
      </c>
      <c r="Q1" s="108" t="s">
        <v>54</v>
      </c>
      <c r="R1" s="108" t="s">
        <v>55</v>
      </c>
      <c r="S1" s="108" t="s">
        <v>56</v>
      </c>
      <c r="T1" s="108" t="s">
        <v>57</v>
      </c>
      <c r="U1" s="108" t="s">
        <v>58</v>
      </c>
      <c r="V1" s="108" t="s">
        <v>59</v>
      </c>
      <c r="W1" s="108" t="s">
        <v>60</v>
      </c>
      <c r="X1" s="108" t="s">
        <v>61</v>
      </c>
      <c r="Y1" s="108" t="s">
        <v>62</v>
      </c>
      <c r="Z1" s="108" t="s">
        <v>63</v>
      </c>
      <c r="AA1" s="108" t="s">
        <v>64</v>
      </c>
      <c r="AB1" s="108" t="s">
        <v>65</v>
      </c>
      <c r="AC1" s="108" t="s">
        <v>66</v>
      </c>
      <c r="AD1" s="108" t="s">
        <v>217</v>
      </c>
      <c r="AE1" s="57" t="s">
        <v>220</v>
      </c>
      <c r="AF1" s="57" t="s">
        <v>221</v>
      </c>
      <c r="AG1" s="57" t="s">
        <v>223</v>
      </c>
      <c r="AH1" s="57" t="s">
        <v>225</v>
      </c>
      <c r="AI1" s="57" t="str">
        <f>'Indicators - Quaterly'!AI1</f>
        <v>2Q18</v>
      </c>
      <c r="AJ1" s="57" t="s">
        <v>232</v>
      </c>
      <c r="AK1" s="57" t="s">
        <v>233</v>
      </c>
      <c r="AL1" s="57" t="s">
        <v>235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">
        <v>310</v>
      </c>
      <c r="AV1" s="57" t="s">
        <v>311</v>
      </c>
      <c r="AW1" s="57" t="s">
        <v>312</v>
      </c>
    </row>
    <row r="2" spans="1:49" s="45" customFormat="1" x14ac:dyDescent="0.25">
      <c r="A2" s="3"/>
      <c r="B2" s="25"/>
      <c r="C2" s="58"/>
      <c r="D2" s="58"/>
      <c r="E2" s="75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AD2" s="58"/>
      <c r="AE2" s="58"/>
      <c r="AF2" s="58"/>
      <c r="AG2" s="58"/>
      <c r="AH2" s="58"/>
      <c r="AI2" s="58">
        <f>'Indicators - Quaterly'!AI2</f>
        <v>0</v>
      </c>
      <c r="AJ2" s="58"/>
      <c r="AK2" s="58"/>
      <c r="AL2" s="58"/>
      <c r="AM2" s="58"/>
      <c r="AN2" s="58"/>
      <c r="AO2" s="58"/>
      <c r="AP2" s="142"/>
      <c r="AQ2" s="142"/>
      <c r="AR2" s="142"/>
      <c r="AS2" s="142"/>
      <c r="AT2" s="142"/>
      <c r="AU2" s="142"/>
      <c r="AV2" s="142"/>
      <c r="AW2" s="142"/>
    </row>
    <row r="3" spans="1:49" s="73" customFormat="1" x14ac:dyDescent="0.2">
      <c r="A3" s="117" t="s">
        <v>94</v>
      </c>
      <c r="B3" s="114" t="s">
        <v>39</v>
      </c>
      <c r="C3" s="114" t="s">
        <v>40</v>
      </c>
      <c r="D3" s="114" t="s">
        <v>41</v>
      </c>
      <c r="E3" s="114" t="s">
        <v>42</v>
      </c>
      <c r="F3" s="114" t="s">
        <v>43</v>
      </c>
      <c r="G3" s="114" t="s">
        <v>44</v>
      </c>
      <c r="H3" s="114" t="s">
        <v>45</v>
      </c>
      <c r="I3" s="114" t="s">
        <v>46</v>
      </c>
      <c r="J3" s="114" t="s">
        <v>47</v>
      </c>
      <c r="K3" s="114" t="s">
        <v>48</v>
      </c>
      <c r="L3" s="114" t="s">
        <v>49</v>
      </c>
      <c r="M3" s="114" t="s">
        <v>50</v>
      </c>
      <c r="N3" s="114" t="s">
        <v>51</v>
      </c>
      <c r="O3" s="114" t="s">
        <v>52</v>
      </c>
      <c r="P3" s="114" t="s">
        <v>53</v>
      </c>
      <c r="Q3" s="114" t="s">
        <v>54</v>
      </c>
      <c r="R3" s="114" t="s">
        <v>55</v>
      </c>
      <c r="S3" s="114" t="s">
        <v>56</v>
      </c>
      <c r="T3" s="72" t="s">
        <v>57</v>
      </c>
      <c r="U3" s="72" t="s">
        <v>58</v>
      </c>
      <c r="V3" s="72" t="s">
        <v>59</v>
      </c>
      <c r="W3" s="72" t="s">
        <v>60</v>
      </c>
      <c r="X3" s="72" t="s">
        <v>61</v>
      </c>
      <c r="Y3" s="72" t="s">
        <v>62</v>
      </c>
      <c r="Z3" s="72" t="s">
        <v>63</v>
      </c>
      <c r="AA3" s="72" t="s">
        <v>64</v>
      </c>
      <c r="AB3" s="72" t="s">
        <v>65</v>
      </c>
      <c r="AC3" s="72" t="s">
        <v>66</v>
      </c>
      <c r="AD3" s="109" t="s">
        <v>217</v>
      </c>
      <c r="AE3" s="134" t="s">
        <v>220</v>
      </c>
      <c r="AF3" s="134" t="s">
        <v>221</v>
      </c>
      <c r="AG3" s="134" t="s">
        <v>223</v>
      </c>
      <c r="AH3" s="134" t="s">
        <v>224</v>
      </c>
      <c r="AI3" s="134" t="str">
        <f t="shared" ref="AI3:AN3" si="0">AI1</f>
        <v>2Q18</v>
      </c>
      <c r="AJ3" s="134" t="str">
        <f t="shared" si="0"/>
        <v>3Q18</v>
      </c>
      <c r="AK3" s="134" t="str">
        <f t="shared" si="0"/>
        <v>4Q18</v>
      </c>
      <c r="AL3" s="134" t="str">
        <f t="shared" si="0"/>
        <v>1Q19</v>
      </c>
      <c r="AM3" s="134" t="str">
        <f t="shared" si="0"/>
        <v>2Q19</v>
      </c>
      <c r="AN3" s="134" t="str">
        <f t="shared" si="0"/>
        <v>3Q19</v>
      </c>
      <c r="AO3" s="134" t="str">
        <f t="shared" ref="AO3:AP3" si="1">AO1</f>
        <v>4Q19</v>
      </c>
      <c r="AP3" s="134" t="str">
        <f t="shared" si="1"/>
        <v>1Q20</v>
      </c>
      <c r="AQ3" s="134" t="str">
        <f t="shared" ref="AQ3:AR3" si="2">AQ1</f>
        <v>2Q20</v>
      </c>
      <c r="AR3" s="134" t="str">
        <f t="shared" si="2"/>
        <v>3Q20</v>
      </c>
      <c r="AS3" s="134" t="str">
        <f t="shared" ref="AS3:AU3" si="3">AS1</f>
        <v>4Q20</v>
      </c>
      <c r="AT3" s="134" t="str">
        <f t="shared" si="3"/>
        <v>1Q21</v>
      </c>
      <c r="AU3" s="134" t="str">
        <f t="shared" si="3"/>
        <v>2Q21</v>
      </c>
      <c r="AV3" s="134" t="str">
        <f t="shared" ref="AV3" si="4">AV1</f>
        <v>3Q21</v>
      </c>
      <c r="AW3" s="134" t="str">
        <f t="shared" ref="AW3" si="5">AW1</f>
        <v>4Q21</v>
      </c>
    </row>
    <row r="4" spans="1:49" s="73" customFormat="1" x14ac:dyDescent="0.25">
      <c r="A4" s="7" t="s">
        <v>5</v>
      </c>
      <c r="B4" s="33">
        <v>39879</v>
      </c>
      <c r="C4" s="33">
        <v>39879</v>
      </c>
      <c r="D4" s="33">
        <v>40230</v>
      </c>
      <c r="E4" s="33">
        <v>40213</v>
      </c>
      <c r="F4" s="33">
        <v>40303</v>
      </c>
      <c r="G4" s="33">
        <v>42725</v>
      </c>
      <c r="H4" s="33">
        <v>42522</v>
      </c>
      <c r="I4" s="33">
        <v>42104</v>
      </c>
      <c r="J4" s="33">
        <v>42104</v>
      </c>
      <c r="K4" s="33">
        <v>42104</v>
      </c>
      <c r="L4" s="33">
        <v>42104</v>
      </c>
      <c r="M4" s="33">
        <v>42104</v>
      </c>
      <c r="N4" s="33">
        <v>42104</v>
      </c>
      <c r="O4" s="33">
        <v>46608</v>
      </c>
      <c r="P4" s="33">
        <v>46608</v>
      </c>
      <c r="Q4" s="33">
        <v>46608</v>
      </c>
      <c r="R4" s="33">
        <v>46134</v>
      </c>
      <c r="S4" s="33">
        <v>46134</v>
      </c>
      <c r="T4" s="33">
        <v>46134</v>
      </c>
      <c r="U4" s="33">
        <v>46134</v>
      </c>
      <c r="V4" s="33">
        <v>46134</v>
      </c>
      <c r="W4" s="33">
        <v>46134</v>
      </c>
      <c r="X4" s="33">
        <v>47322</v>
      </c>
      <c r="Y4" s="33">
        <v>47322</v>
      </c>
      <c r="Z4" s="33">
        <v>47322</v>
      </c>
      <c r="AA4" s="33">
        <v>47322</v>
      </c>
      <c r="AB4" s="33">
        <v>47322</v>
      </c>
      <c r="AC4" s="33">
        <v>47322</v>
      </c>
      <c r="AD4" s="33">
        <v>47322</v>
      </c>
      <c r="AE4" s="33">
        <v>47322</v>
      </c>
      <c r="AF4" s="33">
        <v>47322</v>
      </c>
      <c r="AG4" s="33">
        <v>47322</v>
      </c>
      <c r="AH4" s="33">
        <v>48887.966</v>
      </c>
      <c r="AI4" s="33">
        <v>48887.966</v>
      </c>
      <c r="AJ4" s="33">
        <v>48887.966</v>
      </c>
      <c r="AK4" s="33">
        <v>48887.966</v>
      </c>
      <c r="AL4" s="33">
        <v>49060.985999999997</v>
      </c>
      <c r="AM4" s="33">
        <v>49060.985999999997</v>
      </c>
      <c r="AN4" s="33">
        <v>49060.985999999997</v>
      </c>
      <c r="AO4" s="33">
        <v>49263.065999999999</v>
      </c>
      <c r="AP4" s="33">
        <v>49328.635999999999</v>
      </c>
      <c r="AQ4" s="33">
        <v>49259.635999999999</v>
      </c>
      <c r="AR4" s="33">
        <v>49279.226000000002</v>
      </c>
      <c r="AS4" s="33">
        <v>49259.635999999999</v>
      </c>
      <c r="AT4" s="33">
        <v>49259.635999999999</v>
      </c>
      <c r="AU4" s="33">
        <v>49259.635999999999</v>
      </c>
      <c r="AV4" s="33">
        <v>49256.779333333332</v>
      </c>
      <c r="AW4" s="33">
        <v>49250.446000000004</v>
      </c>
    </row>
    <row r="5" spans="1:49" s="73" customFormat="1" x14ac:dyDescent="0.25">
      <c r="A5" s="7" t="s">
        <v>6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35293</v>
      </c>
      <c r="L5" s="33">
        <v>35293</v>
      </c>
      <c r="M5" s="33">
        <v>35293</v>
      </c>
      <c r="N5" s="33">
        <v>35293</v>
      </c>
      <c r="O5" s="33">
        <v>35293</v>
      </c>
      <c r="P5" s="33">
        <v>35293</v>
      </c>
      <c r="Q5" s="33">
        <v>35293</v>
      </c>
      <c r="R5" s="33">
        <v>34957</v>
      </c>
      <c r="S5" s="33">
        <v>34957</v>
      </c>
      <c r="T5" s="33">
        <v>34957</v>
      </c>
      <c r="U5" s="33">
        <v>34957</v>
      </c>
      <c r="V5" s="33">
        <v>34957</v>
      </c>
      <c r="W5" s="33">
        <v>34957</v>
      </c>
      <c r="X5" s="33">
        <v>34957</v>
      </c>
      <c r="Y5" s="33">
        <v>34957</v>
      </c>
      <c r="Z5" s="33">
        <v>34957</v>
      </c>
      <c r="AA5" s="33">
        <v>34957</v>
      </c>
      <c r="AB5" s="33">
        <v>34957</v>
      </c>
      <c r="AC5" s="33">
        <v>34957</v>
      </c>
      <c r="AD5" s="33">
        <v>34957</v>
      </c>
      <c r="AE5" s="33">
        <v>34957</v>
      </c>
      <c r="AF5" s="33">
        <v>34957</v>
      </c>
      <c r="AG5" s="33">
        <v>34957</v>
      </c>
      <c r="AH5" s="33">
        <v>34359.15</v>
      </c>
      <c r="AI5" s="33">
        <v>34359.15</v>
      </c>
      <c r="AJ5" s="33">
        <v>34359.15</v>
      </c>
      <c r="AK5" s="33">
        <v>34359.15</v>
      </c>
      <c r="AL5" s="33">
        <v>34359.15</v>
      </c>
      <c r="AM5" s="33">
        <v>34359.15</v>
      </c>
      <c r="AN5" s="33">
        <v>34359.15</v>
      </c>
      <c r="AO5" s="33">
        <v>34357.949999999997</v>
      </c>
      <c r="AP5" s="33">
        <v>34357.949999999997</v>
      </c>
      <c r="AQ5" s="33">
        <v>34357.949999999997</v>
      </c>
      <c r="AR5" s="33">
        <v>34357.949999999997</v>
      </c>
      <c r="AS5" s="33">
        <v>34356.949999999997</v>
      </c>
      <c r="AT5" s="33">
        <v>34357.246666666666</v>
      </c>
      <c r="AU5" s="33">
        <v>34106.839999999997</v>
      </c>
      <c r="AV5" s="33">
        <v>34106.629999999997</v>
      </c>
      <c r="AW5" s="33">
        <v>34103.629999999997</v>
      </c>
    </row>
    <row r="6" spans="1:49" s="76" customFormat="1" x14ac:dyDescent="0.25">
      <c r="A6" s="7" t="s">
        <v>30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34100</v>
      </c>
      <c r="Y6" s="33">
        <v>34100</v>
      </c>
      <c r="Z6" s="33">
        <v>34100</v>
      </c>
      <c r="AA6" s="33">
        <v>34100</v>
      </c>
      <c r="AB6" s="33">
        <v>34100</v>
      </c>
      <c r="AC6" s="33">
        <v>34100</v>
      </c>
      <c r="AD6" s="33">
        <v>34100</v>
      </c>
      <c r="AE6" s="33">
        <v>34100</v>
      </c>
      <c r="AF6" s="33">
        <v>34100</v>
      </c>
      <c r="AG6" s="33">
        <v>34100</v>
      </c>
      <c r="AH6" s="33">
        <v>33818.6</v>
      </c>
      <c r="AI6" s="33">
        <v>33820.239999999998</v>
      </c>
      <c r="AJ6" s="33">
        <v>33820.239999999998</v>
      </c>
      <c r="AK6" s="33">
        <v>33820.239999999998</v>
      </c>
      <c r="AL6" s="33">
        <v>33819.01</v>
      </c>
      <c r="AM6" s="33">
        <v>33819.01</v>
      </c>
      <c r="AN6" s="33">
        <v>33819.01</v>
      </c>
      <c r="AO6" s="33">
        <v>33365.4</v>
      </c>
      <c r="AP6" s="33">
        <v>33362.54</v>
      </c>
      <c r="AQ6" s="33">
        <v>33367.160000000003</v>
      </c>
      <c r="AR6" s="33">
        <v>33367.160000000003</v>
      </c>
      <c r="AS6" s="33">
        <v>33459.49</v>
      </c>
      <c r="AT6" s="33">
        <v>33464.404999999999</v>
      </c>
      <c r="AU6" s="33">
        <v>33489.730000000003</v>
      </c>
      <c r="AV6" s="33">
        <v>33479</v>
      </c>
      <c r="AW6" s="33">
        <v>33487.296666666669</v>
      </c>
    </row>
    <row r="7" spans="1:49" s="73" customFormat="1" x14ac:dyDescent="0.25">
      <c r="A7" s="7" t="s">
        <v>7</v>
      </c>
      <c r="B7" s="33">
        <v>26126</v>
      </c>
      <c r="C7" s="33">
        <v>26252</v>
      </c>
      <c r="D7" s="33">
        <v>26236</v>
      </c>
      <c r="E7" s="33">
        <v>26023</v>
      </c>
      <c r="F7" s="33">
        <v>26017</v>
      </c>
      <c r="G7" s="33">
        <v>26017</v>
      </c>
      <c r="H7" s="33">
        <v>26848</v>
      </c>
      <c r="I7" s="33">
        <v>26927</v>
      </c>
      <c r="J7" s="33">
        <v>26927</v>
      </c>
      <c r="K7" s="33">
        <v>26927</v>
      </c>
      <c r="L7" s="33">
        <v>26927</v>
      </c>
      <c r="M7" s="33">
        <v>26927</v>
      </c>
      <c r="N7" s="33">
        <v>26927</v>
      </c>
      <c r="O7" s="33">
        <v>26927</v>
      </c>
      <c r="P7" s="33">
        <v>26927</v>
      </c>
      <c r="Q7" s="33">
        <v>26927</v>
      </c>
      <c r="R7" s="33">
        <v>26940</v>
      </c>
      <c r="S7" s="33">
        <v>26940</v>
      </c>
      <c r="T7" s="33">
        <v>26940</v>
      </c>
      <c r="U7" s="33">
        <v>26940</v>
      </c>
      <c r="V7" s="33">
        <v>26940</v>
      </c>
      <c r="W7" s="33">
        <v>26940</v>
      </c>
      <c r="X7" s="33">
        <v>26940</v>
      </c>
      <c r="Y7" s="33">
        <v>26940</v>
      </c>
      <c r="Z7" s="33">
        <v>26940</v>
      </c>
      <c r="AA7" s="33">
        <v>26940</v>
      </c>
      <c r="AB7" s="33">
        <v>26940</v>
      </c>
      <c r="AC7" s="33">
        <v>26940</v>
      </c>
      <c r="AD7" s="33">
        <v>26940</v>
      </c>
      <c r="AE7" s="33">
        <v>26940</v>
      </c>
      <c r="AF7" s="33">
        <v>26940</v>
      </c>
      <c r="AG7" s="33">
        <v>26940</v>
      </c>
      <c r="AH7" s="33">
        <v>26547.623</v>
      </c>
      <c r="AI7" s="33">
        <v>26547.623</v>
      </c>
      <c r="AJ7" s="33">
        <v>26547.623</v>
      </c>
      <c r="AK7" s="33">
        <v>26547.623</v>
      </c>
      <c r="AL7" s="33">
        <v>26713.053</v>
      </c>
      <c r="AM7" s="33">
        <v>26713.053</v>
      </c>
      <c r="AN7" s="33">
        <v>26713.053</v>
      </c>
      <c r="AO7" s="33">
        <v>26881.473000000002</v>
      </c>
      <c r="AP7" s="33">
        <v>26882.312999999998</v>
      </c>
      <c r="AQ7" s="33">
        <v>26882.312999999998</v>
      </c>
      <c r="AR7" s="33">
        <v>26882.312999999998</v>
      </c>
      <c r="AS7" s="33">
        <v>26881.875</v>
      </c>
      <c r="AT7" s="33">
        <v>26772.006333333335</v>
      </c>
      <c r="AU7" s="33">
        <v>26552.992999999999</v>
      </c>
      <c r="AV7" s="33">
        <v>26552.992999999999</v>
      </c>
      <c r="AW7" s="33">
        <v>26560.149666666664</v>
      </c>
    </row>
    <row r="8" spans="1:49" s="73" customFormat="1" x14ac:dyDescent="0.25">
      <c r="A8" s="7" t="s">
        <v>8</v>
      </c>
      <c r="B8" s="33" t="s">
        <v>3</v>
      </c>
      <c r="C8" s="33" t="s">
        <v>3</v>
      </c>
      <c r="D8" s="33" t="s">
        <v>3</v>
      </c>
      <c r="E8" s="33" t="s">
        <v>3</v>
      </c>
      <c r="F8" s="33">
        <v>30178</v>
      </c>
      <c r="G8" s="33">
        <v>30178</v>
      </c>
      <c r="H8" s="33">
        <v>30551</v>
      </c>
      <c r="I8" s="33">
        <v>30822</v>
      </c>
      <c r="J8" s="33">
        <v>30822</v>
      </c>
      <c r="K8" s="33">
        <v>30822</v>
      </c>
      <c r="L8" s="33">
        <v>30822</v>
      </c>
      <c r="M8" s="33">
        <v>30822</v>
      </c>
      <c r="N8" s="33">
        <v>30822</v>
      </c>
      <c r="O8" s="33">
        <v>30822</v>
      </c>
      <c r="P8" s="33">
        <v>30822</v>
      </c>
      <c r="Q8" s="33">
        <v>30822</v>
      </c>
      <c r="R8" s="33">
        <v>31312</v>
      </c>
      <c r="S8" s="33">
        <v>31312</v>
      </c>
      <c r="T8" s="33">
        <v>31312</v>
      </c>
      <c r="U8" s="33">
        <v>31312</v>
      </c>
      <c r="V8" s="33">
        <v>31312</v>
      </c>
      <c r="W8" s="33">
        <v>31312</v>
      </c>
      <c r="X8" s="33">
        <v>31312</v>
      </c>
      <c r="Y8" s="33">
        <v>31312</v>
      </c>
      <c r="Z8" s="33">
        <v>31312</v>
      </c>
      <c r="AA8" s="33">
        <v>31312</v>
      </c>
      <c r="AB8" s="33">
        <v>31312</v>
      </c>
      <c r="AC8" s="33">
        <v>31312</v>
      </c>
      <c r="AD8" s="33">
        <v>31312</v>
      </c>
      <c r="AE8" s="33">
        <v>31312</v>
      </c>
      <c r="AF8" s="33">
        <v>31312</v>
      </c>
      <c r="AG8" s="33">
        <v>31312</v>
      </c>
      <c r="AH8" s="33">
        <v>31257.53</v>
      </c>
      <c r="AI8" s="33">
        <v>31257.53</v>
      </c>
      <c r="AJ8" s="33">
        <v>31257.53</v>
      </c>
      <c r="AK8" s="33">
        <v>31257.53</v>
      </c>
      <c r="AL8" s="33">
        <v>31250.03</v>
      </c>
      <c r="AM8" s="33">
        <v>31250.03</v>
      </c>
      <c r="AN8" s="33">
        <v>31250.03</v>
      </c>
      <c r="AO8" s="33">
        <v>31133.03</v>
      </c>
      <c r="AP8" s="33">
        <v>31147.03</v>
      </c>
      <c r="AQ8" s="33">
        <v>31147.03</v>
      </c>
      <c r="AR8" s="33">
        <v>31147.03</v>
      </c>
      <c r="AS8" s="33">
        <v>31147.03</v>
      </c>
      <c r="AT8" s="33">
        <v>31147.03</v>
      </c>
      <c r="AU8" s="33">
        <v>31147.03</v>
      </c>
      <c r="AV8" s="33">
        <v>30998.256666666664</v>
      </c>
      <c r="AW8" s="33">
        <v>30923.87</v>
      </c>
    </row>
    <row r="9" spans="1:49" s="73" customFormat="1" x14ac:dyDescent="0.25">
      <c r="A9" s="7" t="s">
        <v>10</v>
      </c>
      <c r="B9" s="33">
        <v>54887</v>
      </c>
      <c r="C9" s="33">
        <v>55057</v>
      </c>
      <c r="D9" s="33">
        <v>55057</v>
      </c>
      <c r="E9" s="33">
        <v>55105</v>
      </c>
      <c r="F9" s="33">
        <v>55105</v>
      </c>
      <c r="G9" s="33">
        <v>55386</v>
      </c>
      <c r="H9" s="33">
        <v>54031</v>
      </c>
      <c r="I9" s="33">
        <v>54075</v>
      </c>
      <c r="J9" s="33">
        <v>54075</v>
      </c>
      <c r="K9" s="33">
        <v>54075</v>
      </c>
      <c r="L9" s="33">
        <v>54075</v>
      </c>
      <c r="M9" s="33">
        <v>54075</v>
      </c>
      <c r="N9" s="33">
        <v>54075</v>
      </c>
      <c r="O9" s="33">
        <v>54075</v>
      </c>
      <c r="P9" s="33">
        <v>54075</v>
      </c>
      <c r="Q9" s="33">
        <v>54075</v>
      </c>
      <c r="R9" s="33">
        <v>54321</v>
      </c>
      <c r="S9" s="33">
        <v>54321</v>
      </c>
      <c r="T9" s="33">
        <v>54321</v>
      </c>
      <c r="U9" s="33">
        <v>54321</v>
      </c>
      <c r="V9" s="33">
        <v>54321</v>
      </c>
      <c r="W9" s="33">
        <v>73492</v>
      </c>
      <c r="X9" s="33">
        <v>73492</v>
      </c>
      <c r="Y9" s="33">
        <v>73492</v>
      </c>
      <c r="Z9" s="33">
        <v>73492</v>
      </c>
      <c r="AA9" s="33">
        <v>73492</v>
      </c>
      <c r="AB9" s="33">
        <v>73492</v>
      </c>
      <c r="AC9" s="33">
        <v>73492</v>
      </c>
      <c r="AD9" s="33">
        <v>73492</v>
      </c>
      <c r="AE9" s="33">
        <v>73492</v>
      </c>
      <c r="AF9" s="33">
        <v>73492</v>
      </c>
      <c r="AG9" s="33">
        <v>73492</v>
      </c>
      <c r="AH9" s="33">
        <v>72659</v>
      </c>
      <c r="AI9" s="33">
        <v>72659</v>
      </c>
      <c r="AJ9" s="33">
        <v>72659</v>
      </c>
      <c r="AK9" s="33">
        <v>72659</v>
      </c>
      <c r="AL9" s="33">
        <v>72726.39</v>
      </c>
      <c r="AM9" s="33">
        <v>72726.39</v>
      </c>
      <c r="AN9" s="33">
        <v>72726.39</v>
      </c>
      <c r="AO9" s="33">
        <v>72725.210000000006</v>
      </c>
      <c r="AP9" s="33">
        <v>72725.210000000006</v>
      </c>
      <c r="AQ9" s="33">
        <v>72725.210000000006</v>
      </c>
      <c r="AR9" s="33">
        <v>72725.19</v>
      </c>
      <c r="AS9" s="33">
        <v>72725.19</v>
      </c>
      <c r="AT9" s="33">
        <v>72736.83</v>
      </c>
      <c r="AU9" s="33">
        <v>72725.56</v>
      </c>
      <c r="AV9" s="33">
        <v>73394.146666666667</v>
      </c>
      <c r="AW9" s="33">
        <v>73389.786000000007</v>
      </c>
    </row>
    <row r="10" spans="1:49" s="73" customFormat="1" x14ac:dyDescent="0.25">
      <c r="A10" s="7" t="s">
        <v>11</v>
      </c>
      <c r="B10" s="33">
        <v>24014</v>
      </c>
      <c r="C10" s="33">
        <v>24014</v>
      </c>
      <c r="D10" s="33">
        <v>24074</v>
      </c>
      <c r="E10" s="33">
        <v>24056</v>
      </c>
      <c r="F10" s="33">
        <v>23983</v>
      </c>
      <c r="G10" s="33">
        <v>23941</v>
      </c>
      <c r="H10" s="33">
        <v>24251</v>
      </c>
      <c r="I10" s="33">
        <v>25736</v>
      </c>
      <c r="J10" s="33">
        <v>25736</v>
      </c>
      <c r="K10" s="33">
        <v>25736</v>
      </c>
      <c r="L10" s="33">
        <v>33236</v>
      </c>
      <c r="M10" s="33">
        <v>33236</v>
      </c>
      <c r="N10" s="33">
        <v>33236</v>
      </c>
      <c r="O10" s="33">
        <v>33236</v>
      </c>
      <c r="P10" s="33">
        <v>33236</v>
      </c>
      <c r="Q10" s="33">
        <v>33236</v>
      </c>
      <c r="R10" s="33">
        <v>33146</v>
      </c>
      <c r="S10" s="33">
        <v>33146</v>
      </c>
      <c r="T10" s="33">
        <v>33146</v>
      </c>
      <c r="U10" s="33">
        <v>33146</v>
      </c>
      <c r="V10" s="33">
        <v>33146</v>
      </c>
      <c r="W10" s="33">
        <v>33146</v>
      </c>
      <c r="X10" s="33">
        <v>33146</v>
      </c>
      <c r="Y10" s="33">
        <v>33146</v>
      </c>
      <c r="Z10" s="33">
        <v>33146</v>
      </c>
      <c r="AA10" s="33">
        <v>33146</v>
      </c>
      <c r="AB10" s="33">
        <v>33146</v>
      </c>
      <c r="AC10" s="33">
        <v>33146</v>
      </c>
      <c r="AD10" s="33">
        <v>33146</v>
      </c>
      <c r="AE10" s="33">
        <v>33146</v>
      </c>
      <c r="AF10" s="33">
        <v>33146</v>
      </c>
      <c r="AG10" s="33">
        <v>33146</v>
      </c>
      <c r="AH10" s="33">
        <v>33263</v>
      </c>
      <c r="AI10" s="33">
        <v>33263.24</v>
      </c>
      <c r="AJ10" s="33">
        <v>33263.24</v>
      </c>
      <c r="AK10" s="33">
        <v>33263.24</v>
      </c>
      <c r="AL10" s="33">
        <v>33244.82</v>
      </c>
      <c r="AM10" s="33">
        <v>33244.82</v>
      </c>
      <c r="AN10" s="33">
        <v>33244.82</v>
      </c>
      <c r="AO10" s="33">
        <v>33249.29</v>
      </c>
      <c r="AP10" s="33">
        <v>33142.21</v>
      </c>
      <c r="AQ10" s="33">
        <v>33142.21</v>
      </c>
      <c r="AR10" s="33">
        <v>33142.21</v>
      </c>
      <c r="AS10" s="33">
        <v>33141.21</v>
      </c>
      <c r="AT10" s="33">
        <v>33141.21</v>
      </c>
      <c r="AU10" s="33">
        <v>33141.21</v>
      </c>
      <c r="AV10" s="33">
        <v>33141.21</v>
      </c>
      <c r="AW10" s="33">
        <v>33141.21</v>
      </c>
    </row>
    <row r="11" spans="1:49" s="73" customFormat="1" ht="12" x14ac:dyDescent="0.25">
      <c r="A11" s="7" t="s">
        <v>302</v>
      </c>
      <c r="B11" s="33">
        <v>27663</v>
      </c>
      <c r="C11" s="33">
        <v>27663</v>
      </c>
      <c r="D11" s="33">
        <v>27663</v>
      </c>
      <c r="E11" s="33">
        <v>27663</v>
      </c>
      <c r="F11" s="33">
        <v>27663</v>
      </c>
      <c r="G11" s="33">
        <v>27663</v>
      </c>
      <c r="H11" s="33">
        <v>27663</v>
      </c>
      <c r="I11" s="33">
        <v>27663</v>
      </c>
      <c r="J11" s="33">
        <v>27663</v>
      </c>
      <c r="K11" s="33">
        <v>27663</v>
      </c>
      <c r="L11" s="33">
        <v>27663</v>
      </c>
      <c r="M11" s="33">
        <v>27663</v>
      </c>
      <c r="N11" s="33">
        <v>27663</v>
      </c>
      <c r="O11" s="33">
        <v>24340</v>
      </c>
      <c r="P11" s="33">
        <v>24340</v>
      </c>
      <c r="Q11" s="33">
        <v>63890</v>
      </c>
      <c r="R11" s="33">
        <v>64360</v>
      </c>
      <c r="S11" s="33">
        <v>64360</v>
      </c>
      <c r="T11" s="33">
        <v>64360</v>
      </c>
      <c r="U11" s="33">
        <v>64360</v>
      </c>
      <c r="V11" s="33">
        <v>64360</v>
      </c>
      <c r="W11" s="33">
        <v>64360</v>
      </c>
      <c r="X11" s="33">
        <v>64360</v>
      </c>
      <c r="Y11" s="33">
        <v>64360</v>
      </c>
      <c r="Z11" s="33">
        <v>64360</v>
      </c>
      <c r="AA11" s="33">
        <v>64360</v>
      </c>
      <c r="AB11" s="33">
        <v>64360</v>
      </c>
      <c r="AC11" s="33">
        <v>64360</v>
      </c>
      <c r="AD11" s="33">
        <v>64360</v>
      </c>
      <c r="AE11" s="33">
        <v>64360</v>
      </c>
      <c r="AF11" s="33">
        <v>64360</v>
      </c>
      <c r="AG11" s="33">
        <v>64360</v>
      </c>
      <c r="AH11" s="33">
        <v>64482</v>
      </c>
      <c r="AI11" s="33">
        <v>64481.89</v>
      </c>
      <c r="AJ11" s="33">
        <v>64481.89</v>
      </c>
      <c r="AK11" s="33">
        <v>64481.89</v>
      </c>
      <c r="AL11" s="33">
        <v>64714.28</v>
      </c>
      <c r="AM11" s="33">
        <v>64714.28</v>
      </c>
      <c r="AN11" s="33">
        <v>64714.28</v>
      </c>
      <c r="AO11" s="33">
        <v>64807.09</v>
      </c>
      <c r="AP11" s="33">
        <v>64809.210000000006</v>
      </c>
      <c r="AQ11" s="33">
        <v>64809.210000000006</v>
      </c>
      <c r="AR11" s="33">
        <v>64809.210000000006</v>
      </c>
      <c r="AS11" s="33">
        <v>64809.210000000006</v>
      </c>
      <c r="AT11" s="33">
        <v>64809.210000000006</v>
      </c>
      <c r="AU11" s="33">
        <v>64809.210000000006</v>
      </c>
      <c r="AV11" s="33">
        <v>64807.409666666659</v>
      </c>
      <c r="AW11" s="33">
        <v>64807.41</v>
      </c>
    </row>
    <row r="12" spans="1:49" s="73" customFormat="1" ht="12" x14ac:dyDescent="0.25">
      <c r="A12" s="7" t="s">
        <v>303</v>
      </c>
      <c r="B12" s="33">
        <v>3678</v>
      </c>
      <c r="C12" s="33">
        <v>3678</v>
      </c>
      <c r="D12" s="33">
        <v>3678</v>
      </c>
      <c r="E12" s="33">
        <v>3678</v>
      </c>
      <c r="F12" s="33">
        <v>3678</v>
      </c>
      <c r="G12" s="33">
        <v>3678</v>
      </c>
      <c r="H12" s="33">
        <v>3678</v>
      </c>
      <c r="I12" s="33">
        <v>3678</v>
      </c>
      <c r="J12" s="33">
        <v>3678</v>
      </c>
      <c r="K12" s="33">
        <v>3678</v>
      </c>
      <c r="L12" s="33">
        <v>3678</v>
      </c>
      <c r="M12" s="33">
        <v>3678</v>
      </c>
      <c r="N12" s="33">
        <v>3678</v>
      </c>
      <c r="O12" s="33">
        <v>3678</v>
      </c>
      <c r="P12" s="33">
        <v>3678</v>
      </c>
      <c r="Q12" s="33">
        <v>3678</v>
      </c>
      <c r="R12" s="33">
        <v>3678</v>
      </c>
      <c r="S12" s="33">
        <v>3678</v>
      </c>
      <c r="T12" s="33">
        <v>3678</v>
      </c>
      <c r="U12" s="33">
        <v>3678</v>
      </c>
      <c r="V12" s="33">
        <v>3678</v>
      </c>
      <c r="W12" s="33">
        <v>3678</v>
      </c>
      <c r="X12" s="33">
        <v>3678</v>
      </c>
      <c r="Y12" s="33">
        <v>3678</v>
      </c>
      <c r="Z12" s="33">
        <v>3678</v>
      </c>
      <c r="AA12" s="33">
        <v>3678</v>
      </c>
      <c r="AB12" s="33">
        <v>3678</v>
      </c>
      <c r="AC12" s="33">
        <v>3678</v>
      </c>
      <c r="AD12" s="33">
        <v>3678</v>
      </c>
      <c r="AE12" s="33">
        <v>3678</v>
      </c>
      <c r="AF12" s="33">
        <v>3678</v>
      </c>
      <c r="AG12" s="33">
        <v>3678</v>
      </c>
      <c r="AH12" s="33">
        <v>3678</v>
      </c>
      <c r="AI12" s="33">
        <v>3678</v>
      </c>
      <c r="AJ12" s="33">
        <v>3678</v>
      </c>
      <c r="AK12" s="33">
        <v>3678</v>
      </c>
      <c r="AL12" s="33">
        <v>3678</v>
      </c>
      <c r="AM12" s="33">
        <v>3678</v>
      </c>
      <c r="AN12" s="33">
        <v>3678</v>
      </c>
      <c r="AO12" s="33">
        <v>3678</v>
      </c>
      <c r="AP12" s="33">
        <v>3678</v>
      </c>
      <c r="AQ12" s="33">
        <v>3678</v>
      </c>
      <c r="AR12" s="33">
        <v>3678</v>
      </c>
      <c r="AS12" s="33">
        <v>3678</v>
      </c>
      <c r="AT12" s="33">
        <v>3678</v>
      </c>
      <c r="AU12" s="33">
        <v>3678</v>
      </c>
      <c r="AV12" s="33">
        <v>3678</v>
      </c>
      <c r="AW12" s="33">
        <v>3678</v>
      </c>
    </row>
    <row r="13" spans="1:49" s="73" customFormat="1" x14ac:dyDescent="0.25">
      <c r="A13" s="7" t="s">
        <v>12</v>
      </c>
      <c r="B13" s="33">
        <v>19046</v>
      </c>
      <c r="C13" s="33">
        <v>19046</v>
      </c>
      <c r="D13" s="33">
        <v>19046</v>
      </c>
      <c r="E13" s="33">
        <v>19022</v>
      </c>
      <c r="F13" s="33">
        <v>19020</v>
      </c>
      <c r="G13" s="33">
        <v>19020</v>
      </c>
      <c r="H13" s="33">
        <v>19020</v>
      </c>
      <c r="I13" s="33">
        <v>19035</v>
      </c>
      <c r="J13" s="33">
        <v>19035</v>
      </c>
      <c r="K13" s="33">
        <v>19035</v>
      </c>
      <c r="L13" s="33">
        <v>19035</v>
      </c>
      <c r="M13" s="33">
        <v>19035</v>
      </c>
      <c r="N13" s="33">
        <v>19035</v>
      </c>
      <c r="O13" s="33">
        <v>19035</v>
      </c>
      <c r="P13" s="33">
        <v>19035</v>
      </c>
      <c r="Q13" s="33">
        <v>19035</v>
      </c>
      <c r="R13" s="33">
        <v>19049</v>
      </c>
      <c r="S13" s="33">
        <v>22323</v>
      </c>
      <c r="T13" s="33">
        <v>22323</v>
      </c>
      <c r="U13" s="33">
        <v>22323</v>
      </c>
      <c r="V13" s="33">
        <v>22323</v>
      </c>
      <c r="W13" s="33">
        <v>22323</v>
      </c>
      <c r="X13" s="33">
        <v>22323</v>
      </c>
      <c r="Y13" s="33">
        <v>22323</v>
      </c>
      <c r="Z13" s="33">
        <v>22323</v>
      </c>
      <c r="AA13" s="33">
        <v>22323</v>
      </c>
      <c r="AB13" s="33">
        <v>22323</v>
      </c>
      <c r="AC13" s="33">
        <v>22323</v>
      </c>
      <c r="AD13" s="33">
        <v>22323</v>
      </c>
      <c r="AE13" s="33">
        <v>22323</v>
      </c>
      <c r="AF13" s="33">
        <v>22323</v>
      </c>
      <c r="AG13" s="33">
        <v>22323</v>
      </c>
      <c r="AH13" s="33">
        <v>22331.46</v>
      </c>
      <c r="AI13" s="33">
        <v>22331.46</v>
      </c>
      <c r="AJ13" s="33">
        <v>22331.46</v>
      </c>
      <c r="AK13" s="33">
        <v>22331.46</v>
      </c>
      <c r="AL13" s="33">
        <v>22331.46</v>
      </c>
      <c r="AM13" s="33">
        <v>22331.46</v>
      </c>
      <c r="AN13" s="33">
        <v>22331.46</v>
      </c>
      <c r="AO13" s="33">
        <v>22333.96</v>
      </c>
      <c r="AP13" s="33">
        <v>22333.96</v>
      </c>
      <c r="AQ13" s="33">
        <v>22333.96</v>
      </c>
      <c r="AR13" s="33">
        <v>22333.96</v>
      </c>
      <c r="AS13" s="33">
        <v>22333.96</v>
      </c>
      <c r="AT13" s="33">
        <v>22333.960000000003</v>
      </c>
      <c r="AU13" s="33">
        <v>22333.96</v>
      </c>
      <c r="AV13" s="33">
        <v>22333.960000000003</v>
      </c>
      <c r="AW13" s="33">
        <v>22343.72</v>
      </c>
    </row>
    <row r="14" spans="1:49" s="73" customFormat="1" x14ac:dyDescent="0.25">
      <c r="A14" s="7" t="s">
        <v>13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44100</v>
      </c>
      <c r="Q14" s="33">
        <v>44100</v>
      </c>
      <c r="R14" s="33">
        <v>43648</v>
      </c>
      <c r="S14" s="33">
        <v>43648</v>
      </c>
      <c r="T14" s="33">
        <v>43648</v>
      </c>
      <c r="U14" s="33">
        <v>43648</v>
      </c>
      <c r="V14" s="33">
        <v>43648</v>
      </c>
      <c r="W14" s="33">
        <v>43648</v>
      </c>
      <c r="X14" s="33">
        <v>43648</v>
      </c>
      <c r="Y14" s="33">
        <v>43648</v>
      </c>
      <c r="Z14" s="33">
        <v>43648</v>
      </c>
      <c r="AA14" s="33">
        <v>43648</v>
      </c>
      <c r="AB14" s="33">
        <v>43648</v>
      </c>
      <c r="AC14" s="33">
        <v>43648</v>
      </c>
      <c r="AD14" s="33">
        <v>43648</v>
      </c>
      <c r="AE14" s="33">
        <v>43648</v>
      </c>
      <c r="AF14" s="33">
        <v>43648</v>
      </c>
      <c r="AG14" s="33">
        <v>43648</v>
      </c>
      <c r="AH14" s="33">
        <v>40543</v>
      </c>
      <c r="AI14" s="33">
        <v>40543</v>
      </c>
      <c r="AJ14" s="33">
        <v>40543</v>
      </c>
      <c r="AK14" s="33">
        <v>40543</v>
      </c>
      <c r="AL14" s="33">
        <v>40492</v>
      </c>
      <c r="AM14" s="33">
        <v>40492</v>
      </c>
      <c r="AN14" s="33">
        <v>40492</v>
      </c>
      <c r="AO14" s="33">
        <v>43325.2</v>
      </c>
      <c r="AP14" s="33">
        <v>43287.6</v>
      </c>
      <c r="AQ14" s="33">
        <v>43287.6</v>
      </c>
      <c r="AR14" s="33">
        <v>43287.6</v>
      </c>
      <c r="AS14" s="33">
        <v>43429.599999999999</v>
      </c>
      <c r="AT14" s="33">
        <v>43428.439999999995</v>
      </c>
      <c r="AU14" s="33">
        <v>43329.46</v>
      </c>
      <c r="AV14" s="33">
        <v>43329.46</v>
      </c>
      <c r="AW14" s="33">
        <v>43329.46</v>
      </c>
    </row>
    <row r="15" spans="1:49" s="73" customFormat="1" x14ac:dyDescent="0.25">
      <c r="A15" s="7" t="s">
        <v>29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43649</v>
      </c>
      <c r="T15" s="33">
        <v>43649</v>
      </c>
      <c r="U15" s="33">
        <v>43649</v>
      </c>
      <c r="V15" s="33">
        <v>43649</v>
      </c>
      <c r="W15" s="33">
        <v>43649</v>
      </c>
      <c r="X15" s="33">
        <v>43649</v>
      </c>
      <c r="Y15" s="33">
        <v>43649</v>
      </c>
      <c r="Z15" s="33">
        <v>43649</v>
      </c>
      <c r="AA15" s="33">
        <v>43649</v>
      </c>
      <c r="AB15" s="33">
        <v>43649</v>
      </c>
      <c r="AC15" s="33">
        <v>43649</v>
      </c>
      <c r="AD15" s="33">
        <v>43649</v>
      </c>
      <c r="AE15" s="33">
        <v>43649</v>
      </c>
      <c r="AF15" s="33">
        <v>43649</v>
      </c>
      <c r="AG15" s="33">
        <v>43649</v>
      </c>
      <c r="AH15" s="33">
        <v>43546</v>
      </c>
      <c r="AI15" s="33">
        <v>43546</v>
      </c>
      <c r="AJ15" s="33">
        <v>43546</v>
      </c>
      <c r="AK15" s="33">
        <v>43546</v>
      </c>
      <c r="AL15" s="33">
        <v>43549</v>
      </c>
      <c r="AM15" s="33">
        <v>43549</v>
      </c>
      <c r="AN15" s="33">
        <v>43549</v>
      </c>
      <c r="AO15" s="33">
        <v>43550</v>
      </c>
      <c r="AP15" s="33">
        <v>43550</v>
      </c>
      <c r="AQ15" s="33">
        <v>43550</v>
      </c>
      <c r="AR15" s="33">
        <v>43550</v>
      </c>
      <c r="AS15" s="33">
        <v>43550</v>
      </c>
      <c r="AT15" s="33">
        <v>43550</v>
      </c>
      <c r="AU15" s="33">
        <v>43550</v>
      </c>
      <c r="AV15" s="33">
        <v>43550</v>
      </c>
      <c r="AW15" s="33">
        <v>43550</v>
      </c>
    </row>
    <row r="16" spans="1:49" s="73" customFormat="1" x14ac:dyDescent="0.25">
      <c r="A16" s="7" t="s">
        <v>14</v>
      </c>
      <c r="B16" s="33">
        <v>39331</v>
      </c>
      <c r="C16" s="33">
        <v>39334</v>
      </c>
      <c r="D16" s="33">
        <v>39320</v>
      </c>
      <c r="E16" s="33">
        <v>39310</v>
      </c>
      <c r="F16" s="33">
        <v>39310</v>
      </c>
      <c r="G16" s="33">
        <v>39307</v>
      </c>
      <c r="H16" s="33">
        <v>39307</v>
      </c>
      <c r="I16" s="33">
        <v>39306</v>
      </c>
      <c r="J16" s="33">
        <v>39306</v>
      </c>
      <c r="K16" s="33">
        <v>39306</v>
      </c>
      <c r="L16" s="33">
        <v>39306</v>
      </c>
      <c r="M16" s="33">
        <v>39306</v>
      </c>
      <c r="N16" s="33">
        <v>39306</v>
      </c>
      <c r="O16" s="33">
        <v>39306</v>
      </c>
      <c r="P16" s="33">
        <v>39306</v>
      </c>
      <c r="Q16" s="33">
        <v>39306</v>
      </c>
      <c r="R16" s="33">
        <v>38926</v>
      </c>
      <c r="S16" s="33">
        <v>38926</v>
      </c>
      <c r="T16" s="33">
        <v>38926</v>
      </c>
      <c r="U16" s="33">
        <v>38926</v>
      </c>
      <c r="V16" s="33">
        <v>38926</v>
      </c>
      <c r="W16" s="33">
        <v>38926</v>
      </c>
      <c r="X16" s="33">
        <v>38926</v>
      </c>
      <c r="Y16" s="33">
        <v>38926</v>
      </c>
      <c r="Z16" s="33">
        <v>38926</v>
      </c>
      <c r="AA16" s="33">
        <v>59302</v>
      </c>
      <c r="AB16" s="33">
        <v>59302</v>
      </c>
      <c r="AC16" s="33">
        <v>59302</v>
      </c>
      <c r="AD16" s="33">
        <v>59302</v>
      </c>
      <c r="AE16" s="33">
        <v>59302</v>
      </c>
      <c r="AF16" s="33">
        <v>59302</v>
      </c>
      <c r="AG16" s="33">
        <v>59302</v>
      </c>
      <c r="AH16" s="33">
        <v>63365.98</v>
      </c>
      <c r="AI16" s="33">
        <v>63365.98</v>
      </c>
      <c r="AJ16" s="33">
        <v>63365.98</v>
      </c>
      <c r="AK16" s="33">
        <v>63365.98</v>
      </c>
      <c r="AL16" s="33">
        <v>63365.98</v>
      </c>
      <c r="AM16" s="33">
        <v>63365.98</v>
      </c>
      <c r="AN16" s="33">
        <v>63365.98</v>
      </c>
      <c r="AO16" s="33">
        <v>64252.75</v>
      </c>
      <c r="AP16" s="33">
        <v>64252.74</v>
      </c>
      <c r="AQ16" s="33">
        <v>64252.74</v>
      </c>
      <c r="AR16" s="33">
        <v>64292.49</v>
      </c>
      <c r="AS16" s="33">
        <v>64292.33</v>
      </c>
      <c r="AT16" s="33">
        <v>64634.273333333338</v>
      </c>
      <c r="AU16" s="33">
        <v>64806.57</v>
      </c>
      <c r="AV16" s="33">
        <v>64806.57</v>
      </c>
      <c r="AW16" s="33">
        <v>64792.376666666671</v>
      </c>
    </row>
    <row r="17" spans="1:49" s="73" customFormat="1" x14ac:dyDescent="0.25">
      <c r="A17" s="7" t="s">
        <v>37</v>
      </c>
      <c r="B17" s="33">
        <v>28066</v>
      </c>
      <c r="C17" s="33">
        <v>28011</v>
      </c>
      <c r="D17" s="33">
        <v>29109</v>
      </c>
      <c r="E17" s="33">
        <v>28694</v>
      </c>
      <c r="F17" s="33">
        <v>28695</v>
      </c>
      <c r="G17" s="33">
        <v>28866</v>
      </c>
      <c r="H17" s="33">
        <v>28873</v>
      </c>
      <c r="I17" s="33">
        <v>30081</v>
      </c>
      <c r="J17" s="33">
        <v>30081</v>
      </c>
      <c r="K17" s="33">
        <v>30081</v>
      </c>
      <c r="L17" s="33">
        <v>30081</v>
      </c>
      <c r="M17" s="33">
        <v>30081</v>
      </c>
      <c r="N17" s="33">
        <v>30081</v>
      </c>
      <c r="O17" s="33">
        <v>30081</v>
      </c>
      <c r="P17" s="33">
        <v>30081</v>
      </c>
      <c r="Q17" s="33">
        <v>47705</v>
      </c>
      <c r="R17" s="33">
        <v>47205</v>
      </c>
      <c r="S17" s="33">
        <v>47205</v>
      </c>
      <c r="T17" s="33">
        <v>47205</v>
      </c>
      <c r="U17" s="33">
        <v>47205</v>
      </c>
      <c r="V17" s="33">
        <v>47205</v>
      </c>
      <c r="W17" s="33">
        <v>47205</v>
      </c>
      <c r="X17" s="33">
        <v>47205</v>
      </c>
      <c r="Y17" s="33">
        <v>47205</v>
      </c>
      <c r="Z17" s="33">
        <v>47205</v>
      </c>
      <c r="AA17" s="33">
        <v>47205</v>
      </c>
      <c r="AB17" s="33">
        <v>47205</v>
      </c>
      <c r="AC17" s="33">
        <v>47205</v>
      </c>
      <c r="AD17" s="33">
        <v>47205</v>
      </c>
      <c r="AE17" s="33">
        <v>47205</v>
      </c>
      <c r="AF17" s="33">
        <v>47205</v>
      </c>
      <c r="AG17" s="33">
        <v>47205</v>
      </c>
      <c r="AH17" s="33">
        <v>44366.94</v>
      </c>
      <c r="AI17" s="33">
        <v>44366.94</v>
      </c>
      <c r="AJ17" s="33">
        <v>44366.94</v>
      </c>
      <c r="AK17" s="33">
        <v>44366.94</v>
      </c>
      <c r="AL17" s="33">
        <v>44778.54</v>
      </c>
      <c r="AM17" s="33">
        <v>44778.54</v>
      </c>
      <c r="AN17" s="33">
        <v>44778.54</v>
      </c>
      <c r="AO17" s="33">
        <v>44667.46</v>
      </c>
      <c r="AP17" s="33">
        <v>44683.41</v>
      </c>
      <c r="AQ17" s="33">
        <v>44683.41</v>
      </c>
      <c r="AR17" s="33">
        <v>44683.41</v>
      </c>
      <c r="AS17" s="33">
        <v>44683.41</v>
      </c>
      <c r="AT17" s="33">
        <v>44668.13</v>
      </c>
      <c r="AU17" s="33">
        <v>44675.38</v>
      </c>
      <c r="AV17" s="33">
        <v>44793.313333333332</v>
      </c>
      <c r="AW17" s="33">
        <v>44852.28</v>
      </c>
    </row>
    <row r="18" spans="1:49" s="73" customFormat="1" x14ac:dyDescent="0.25">
      <c r="A18" s="7" t="s">
        <v>15</v>
      </c>
      <c r="B18" s="33">
        <v>20230</v>
      </c>
      <c r="C18" s="33">
        <v>20178</v>
      </c>
      <c r="D18" s="33">
        <v>20178</v>
      </c>
      <c r="E18" s="33">
        <v>20197</v>
      </c>
      <c r="F18" s="33">
        <v>20180</v>
      </c>
      <c r="G18" s="33">
        <v>20180</v>
      </c>
      <c r="H18" s="33">
        <v>20246</v>
      </c>
      <c r="I18" s="33">
        <v>20487</v>
      </c>
      <c r="J18" s="33">
        <v>20487</v>
      </c>
      <c r="K18" s="33">
        <v>20487</v>
      </c>
      <c r="L18" s="33">
        <v>20487</v>
      </c>
      <c r="M18" s="33">
        <v>20487</v>
      </c>
      <c r="N18" s="33">
        <v>20487</v>
      </c>
      <c r="O18" s="33">
        <v>20487</v>
      </c>
      <c r="P18" s="33">
        <v>20487</v>
      </c>
      <c r="Q18" s="33">
        <v>20487</v>
      </c>
      <c r="R18" s="33">
        <v>21189</v>
      </c>
      <c r="S18" s="33">
        <v>21189</v>
      </c>
      <c r="T18" s="33">
        <v>21189</v>
      </c>
      <c r="U18" s="33">
        <v>21189</v>
      </c>
      <c r="V18" s="33">
        <v>21189</v>
      </c>
      <c r="W18" s="33">
        <v>21189</v>
      </c>
      <c r="X18" s="33">
        <v>21189</v>
      </c>
      <c r="Y18" s="33">
        <v>21189</v>
      </c>
      <c r="Z18" s="33">
        <v>21189</v>
      </c>
      <c r="AA18" s="33">
        <v>21189</v>
      </c>
      <c r="AB18" s="33">
        <v>21189</v>
      </c>
      <c r="AC18" s="33">
        <v>21189</v>
      </c>
      <c r="AD18" s="33">
        <v>21189</v>
      </c>
      <c r="AE18" s="33">
        <v>21189</v>
      </c>
      <c r="AF18" s="33">
        <v>21189</v>
      </c>
      <c r="AG18" s="33">
        <v>21189</v>
      </c>
      <c r="AH18" s="33">
        <v>21109.33</v>
      </c>
      <c r="AI18" s="33">
        <v>21109.33</v>
      </c>
      <c r="AJ18" s="33">
        <v>21109.33</v>
      </c>
      <c r="AK18" s="33">
        <v>21109.33</v>
      </c>
      <c r="AL18" s="33">
        <v>21109.33</v>
      </c>
      <c r="AM18" s="33">
        <v>21109.33</v>
      </c>
      <c r="AN18" s="33">
        <v>21109.33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</row>
    <row r="19" spans="1:49" s="73" customFormat="1" x14ac:dyDescent="0.25">
      <c r="A19" s="7" t="s">
        <v>16</v>
      </c>
      <c r="B19" s="33">
        <v>30982</v>
      </c>
      <c r="C19" s="33">
        <v>30324</v>
      </c>
      <c r="D19" s="33">
        <v>30324</v>
      </c>
      <c r="E19" s="33">
        <v>30324</v>
      </c>
      <c r="F19" s="33">
        <v>29101</v>
      </c>
      <c r="G19" s="33">
        <v>29101</v>
      </c>
      <c r="H19" s="33">
        <v>29101</v>
      </c>
      <c r="I19" s="33">
        <v>30324</v>
      </c>
      <c r="J19" s="33">
        <v>30324</v>
      </c>
      <c r="K19" s="33">
        <v>30324</v>
      </c>
      <c r="L19" s="33">
        <v>30324</v>
      </c>
      <c r="M19" s="33">
        <v>30324</v>
      </c>
      <c r="N19" s="33">
        <v>30324</v>
      </c>
      <c r="O19" s="33">
        <v>30324</v>
      </c>
      <c r="P19" s="33">
        <v>30324</v>
      </c>
      <c r="Q19" s="33">
        <v>30324</v>
      </c>
      <c r="R19" s="33">
        <v>30324</v>
      </c>
      <c r="S19" s="33">
        <v>30324</v>
      </c>
      <c r="T19" s="33">
        <v>30324</v>
      </c>
      <c r="U19" s="33">
        <v>30324</v>
      </c>
      <c r="V19" s="33">
        <v>30324</v>
      </c>
      <c r="W19" s="33">
        <v>30324</v>
      </c>
      <c r="X19" s="33">
        <v>30324</v>
      </c>
      <c r="Y19" s="33">
        <v>30324</v>
      </c>
      <c r="Z19" s="33">
        <v>30324</v>
      </c>
      <c r="AA19" s="33">
        <v>30324</v>
      </c>
      <c r="AB19" s="33">
        <v>30324</v>
      </c>
      <c r="AC19" s="33">
        <v>30324</v>
      </c>
      <c r="AD19" s="33">
        <v>30324</v>
      </c>
      <c r="AE19" s="33">
        <v>30324</v>
      </c>
      <c r="AF19" s="33">
        <v>30324</v>
      </c>
      <c r="AG19" s="33">
        <v>30324</v>
      </c>
      <c r="AH19" s="33">
        <v>30324</v>
      </c>
      <c r="AI19" s="33">
        <v>30324</v>
      </c>
      <c r="AJ19" s="33">
        <v>30324</v>
      </c>
      <c r="AK19" s="33">
        <v>30324</v>
      </c>
      <c r="AL19" s="33">
        <v>30324</v>
      </c>
      <c r="AM19" s="33">
        <v>30324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</row>
    <row r="20" spans="1:49" s="73" customFormat="1" x14ac:dyDescent="0.25">
      <c r="A20" s="7" t="s">
        <v>9</v>
      </c>
      <c r="B20" s="33">
        <v>33800</v>
      </c>
      <c r="C20" s="33">
        <v>33800</v>
      </c>
      <c r="D20" s="33">
        <v>33800</v>
      </c>
      <c r="E20" s="33">
        <v>33800</v>
      </c>
      <c r="F20" s="33">
        <v>33800</v>
      </c>
      <c r="G20" s="33">
        <v>33800</v>
      </c>
      <c r="H20" s="33">
        <v>33800</v>
      </c>
      <c r="I20" s="33">
        <v>31822</v>
      </c>
      <c r="J20" s="33">
        <v>31822</v>
      </c>
      <c r="K20" s="33">
        <v>31822</v>
      </c>
      <c r="L20" s="33">
        <v>31822</v>
      </c>
      <c r="M20" s="33">
        <v>31822</v>
      </c>
      <c r="N20" s="33">
        <v>31822</v>
      </c>
      <c r="O20" s="33">
        <v>31822</v>
      </c>
      <c r="P20" s="33">
        <v>31822</v>
      </c>
      <c r="Q20" s="33">
        <v>31822</v>
      </c>
      <c r="R20" s="33">
        <v>32302</v>
      </c>
      <c r="S20" s="33">
        <v>32302</v>
      </c>
      <c r="T20" s="33">
        <v>32302</v>
      </c>
      <c r="U20" s="33">
        <v>32302</v>
      </c>
      <c r="V20" s="33">
        <v>32302</v>
      </c>
      <c r="W20" s="33">
        <v>32302</v>
      </c>
      <c r="X20" s="33">
        <v>32302</v>
      </c>
      <c r="Y20" s="33">
        <v>32302</v>
      </c>
      <c r="Z20" s="33">
        <v>32302</v>
      </c>
      <c r="AA20" s="33">
        <v>32302</v>
      </c>
      <c r="AB20" s="33">
        <v>32302</v>
      </c>
      <c r="AC20" s="33">
        <v>32302</v>
      </c>
      <c r="AD20" s="33">
        <v>32302</v>
      </c>
      <c r="AE20" s="33">
        <v>32302</v>
      </c>
      <c r="AF20" s="33">
        <v>32302</v>
      </c>
      <c r="AG20" s="33">
        <v>32302</v>
      </c>
      <c r="AH20" s="33">
        <v>34147.5</v>
      </c>
      <c r="AI20" s="33">
        <v>34147.5</v>
      </c>
      <c r="AJ20" s="33">
        <v>34147.5</v>
      </c>
      <c r="AK20" s="33">
        <v>34147.5</v>
      </c>
      <c r="AL20" s="33">
        <v>34153.5</v>
      </c>
      <c r="AM20" s="33">
        <v>34153.5</v>
      </c>
      <c r="AN20" s="33">
        <v>34153.5</v>
      </c>
      <c r="AO20" s="33">
        <v>33811.72</v>
      </c>
      <c r="AP20" s="33">
        <v>34445.72</v>
      </c>
      <c r="AQ20" s="33">
        <v>34445.72</v>
      </c>
      <c r="AR20" s="33">
        <v>34445.72</v>
      </c>
      <c r="AS20" s="33">
        <v>34446.720000000001</v>
      </c>
      <c r="AT20" s="33">
        <v>34516.840000000004</v>
      </c>
      <c r="AU20" s="33">
        <v>34657.620000000003</v>
      </c>
      <c r="AV20" s="33">
        <v>34657.620000000003</v>
      </c>
      <c r="AW20" s="33">
        <v>34657.620000000003</v>
      </c>
    </row>
    <row r="21" spans="1:49" s="73" customFormat="1" x14ac:dyDescent="0.25">
      <c r="A21" s="7" t="s">
        <v>32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20087</v>
      </c>
      <c r="Q21" s="33">
        <v>20087</v>
      </c>
      <c r="R21" s="33">
        <v>20115</v>
      </c>
      <c r="S21" s="33">
        <v>20115</v>
      </c>
      <c r="T21" s="33">
        <v>20115</v>
      </c>
      <c r="U21" s="33">
        <v>20115</v>
      </c>
      <c r="V21" s="33">
        <v>20115</v>
      </c>
      <c r="W21" s="33">
        <v>20115</v>
      </c>
      <c r="X21" s="33">
        <v>20115</v>
      </c>
      <c r="Y21" s="33">
        <v>20115</v>
      </c>
      <c r="Z21" s="33">
        <v>20115</v>
      </c>
      <c r="AA21" s="33">
        <v>20115</v>
      </c>
      <c r="AB21" s="33">
        <v>20115</v>
      </c>
      <c r="AC21" s="33">
        <v>20115</v>
      </c>
      <c r="AD21" s="33">
        <v>20115</v>
      </c>
      <c r="AE21" s="33">
        <v>20115</v>
      </c>
      <c r="AF21" s="33">
        <v>20115</v>
      </c>
      <c r="AG21" s="33">
        <v>20115</v>
      </c>
      <c r="AH21" s="33">
        <v>20085.400000000001</v>
      </c>
      <c r="AI21" s="33">
        <v>20085.400000000001</v>
      </c>
      <c r="AJ21" s="33">
        <v>20085.400000000001</v>
      </c>
      <c r="AK21" s="33">
        <v>20085.400000000001</v>
      </c>
      <c r="AL21" s="33">
        <v>20085.400000000001</v>
      </c>
      <c r="AM21" s="33">
        <v>20085.400000000001</v>
      </c>
      <c r="AN21" s="33">
        <v>20085.400000000001</v>
      </c>
      <c r="AO21" s="33">
        <v>20056.3</v>
      </c>
      <c r="AP21" s="33">
        <v>20056.3</v>
      </c>
      <c r="AQ21" s="33">
        <v>20056.3</v>
      </c>
      <c r="AR21" s="33">
        <v>20056.3</v>
      </c>
      <c r="AS21" s="33">
        <v>20056.3</v>
      </c>
      <c r="AT21" s="33">
        <v>20056.3</v>
      </c>
      <c r="AU21" s="33">
        <v>20056.3</v>
      </c>
      <c r="AV21" s="33">
        <v>20056.833333333332</v>
      </c>
      <c r="AW21" s="33">
        <v>20057.099999999999</v>
      </c>
    </row>
    <row r="22" spans="1:49" s="73" customFormat="1" x14ac:dyDescent="0.25">
      <c r="A22" s="7" t="s">
        <v>234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19887.91</v>
      </c>
      <c r="AL22" s="33">
        <v>19887.91</v>
      </c>
      <c r="AM22" s="33">
        <v>19887.91</v>
      </c>
      <c r="AN22" s="33">
        <v>19887.91</v>
      </c>
      <c r="AO22" s="33">
        <v>19838.259999999998</v>
      </c>
      <c r="AP22" s="33">
        <v>19838.259999999998</v>
      </c>
      <c r="AQ22" s="33">
        <v>19838.259999999998</v>
      </c>
      <c r="AR22" s="33">
        <v>19838.259999999998</v>
      </c>
      <c r="AS22" s="33">
        <v>19836.259999999998</v>
      </c>
      <c r="AT22" s="33">
        <v>19836.259999999998</v>
      </c>
      <c r="AU22" s="33">
        <v>19836.259999999998</v>
      </c>
      <c r="AV22" s="33">
        <v>19836.259999999998</v>
      </c>
      <c r="AW22" s="33">
        <v>19836.259999999998</v>
      </c>
    </row>
    <row r="23" spans="1:49" s="73" customFormat="1" ht="12" x14ac:dyDescent="0.25">
      <c r="A23" s="7" t="s">
        <v>301</v>
      </c>
      <c r="B23" s="33">
        <v>29176</v>
      </c>
      <c r="C23" s="33">
        <v>29176</v>
      </c>
      <c r="D23" s="33">
        <v>29176</v>
      </c>
      <c r="E23" s="33">
        <v>29176</v>
      </c>
      <c r="F23" s="33">
        <v>29176</v>
      </c>
      <c r="G23" s="33">
        <v>29176</v>
      </c>
      <c r="H23" s="33">
        <v>29176</v>
      </c>
      <c r="I23" s="33">
        <v>32066</v>
      </c>
      <c r="J23" s="33">
        <v>32066</v>
      </c>
      <c r="K23" s="33">
        <v>32066</v>
      </c>
      <c r="L23" s="33">
        <v>32066</v>
      </c>
      <c r="M23" s="33">
        <v>32066</v>
      </c>
      <c r="N23" s="33">
        <v>32066</v>
      </c>
      <c r="O23" s="33">
        <v>32066</v>
      </c>
      <c r="P23" s="33">
        <v>32066</v>
      </c>
      <c r="Q23" s="33">
        <v>32066</v>
      </c>
      <c r="R23" s="33">
        <v>32422</v>
      </c>
      <c r="S23" s="33">
        <v>32422</v>
      </c>
      <c r="T23" s="33">
        <v>32422</v>
      </c>
      <c r="U23" s="33">
        <v>32422</v>
      </c>
      <c r="V23" s="33">
        <v>32422</v>
      </c>
      <c r="W23" s="33">
        <v>32422</v>
      </c>
      <c r="X23" s="33">
        <v>32422</v>
      </c>
      <c r="Y23" s="33">
        <v>32422</v>
      </c>
      <c r="Z23" s="33">
        <v>32422</v>
      </c>
      <c r="AA23" s="33">
        <v>32422</v>
      </c>
      <c r="AB23" s="33">
        <v>32422</v>
      </c>
      <c r="AC23" s="33">
        <v>32422</v>
      </c>
      <c r="AD23" s="33">
        <v>32422</v>
      </c>
      <c r="AE23" s="33">
        <v>32422</v>
      </c>
      <c r="AF23" s="33">
        <v>32422</v>
      </c>
      <c r="AG23" s="33">
        <v>32422</v>
      </c>
      <c r="AH23" s="33">
        <v>29822.1</v>
      </c>
      <c r="AI23" s="33">
        <v>29822.1</v>
      </c>
      <c r="AJ23" s="33">
        <v>29822.1</v>
      </c>
      <c r="AK23" s="33">
        <v>29822.1</v>
      </c>
      <c r="AL23" s="33">
        <v>29822.1</v>
      </c>
      <c r="AM23" s="33">
        <v>29822.1</v>
      </c>
      <c r="AN23" s="33">
        <v>29822.1</v>
      </c>
      <c r="AO23" s="33">
        <v>29822.1</v>
      </c>
      <c r="AP23" s="33">
        <v>29822.1</v>
      </c>
      <c r="AQ23" s="33">
        <v>29822.1</v>
      </c>
      <c r="AR23" s="33">
        <v>29822.1</v>
      </c>
      <c r="AS23" s="33">
        <v>29822.1</v>
      </c>
      <c r="AT23" s="33">
        <v>29822.099999999995</v>
      </c>
      <c r="AU23" s="33">
        <v>27534.1</v>
      </c>
      <c r="AV23" s="33">
        <v>27534.099999999995</v>
      </c>
      <c r="AW23" s="33">
        <v>27534.099999999995</v>
      </c>
    </row>
    <row r="24" spans="1:49" s="73" customFormat="1" x14ac:dyDescent="0.25">
      <c r="A24" s="7" t="s">
        <v>33</v>
      </c>
      <c r="B24" s="33">
        <v>25976</v>
      </c>
      <c r="C24" s="33">
        <v>26203</v>
      </c>
      <c r="D24" s="33">
        <v>26203</v>
      </c>
      <c r="E24" s="33">
        <v>26203</v>
      </c>
      <c r="F24" s="33">
        <v>26203</v>
      </c>
      <c r="G24" s="33">
        <v>26225</v>
      </c>
      <c r="H24" s="33">
        <v>26225</v>
      </c>
      <c r="I24" s="33">
        <v>26129</v>
      </c>
      <c r="J24" s="33">
        <v>26129</v>
      </c>
      <c r="K24" s="33">
        <v>26129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 t="s">
        <v>3</v>
      </c>
      <c r="AJ24" s="33">
        <v>0</v>
      </c>
      <c r="AK24" s="33">
        <v>0</v>
      </c>
      <c r="AL24" s="33" t="s">
        <v>3</v>
      </c>
      <c r="AM24" s="33" t="s">
        <v>3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</row>
    <row r="25" spans="1:49" s="73" customFormat="1" ht="10.8" thickBot="1" x14ac:dyDescent="0.3">
      <c r="A25" s="9" t="s">
        <v>38</v>
      </c>
      <c r="B25" s="126">
        <v>376878</v>
      </c>
      <c r="C25" s="126">
        <v>376412</v>
      </c>
      <c r="D25" s="126">
        <v>377891</v>
      </c>
      <c r="E25" s="126">
        <v>377261</v>
      </c>
      <c r="F25" s="126">
        <v>406209</v>
      </c>
      <c r="G25" s="126">
        <v>409038</v>
      </c>
      <c r="H25" s="126">
        <v>409067</v>
      </c>
      <c r="I25" s="126">
        <v>414126</v>
      </c>
      <c r="J25" s="126">
        <v>414126</v>
      </c>
      <c r="K25" s="126">
        <v>449419</v>
      </c>
      <c r="L25" s="126">
        <v>456919</v>
      </c>
      <c r="M25" s="126">
        <v>456919</v>
      </c>
      <c r="N25" s="126">
        <v>456919</v>
      </c>
      <c r="O25" s="126">
        <v>458100</v>
      </c>
      <c r="P25" s="126">
        <v>522287</v>
      </c>
      <c r="Q25" s="126">
        <v>579461</v>
      </c>
      <c r="R25" s="126">
        <v>580028</v>
      </c>
      <c r="S25" s="126">
        <v>626951</v>
      </c>
      <c r="T25" s="126">
        <v>626951</v>
      </c>
      <c r="U25" s="126">
        <v>626951</v>
      </c>
      <c r="V25" s="126">
        <v>626951</v>
      </c>
      <c r="W25" s="126">
        <v>646122</v>
      </c>
      <c r="X25" s="126">
        <v>681410</v>
      </c>
      <c r="Y25" s="126">
        <v>681410</v>
      </c>
      <c r="Z25" s="126">
        <v>681410</v>
      </c>
      <c r="AA25" s="126">
        <v>701786</v>
      </c>
      <c r="AB25" s="126">
        <v>701786</v>
      </c>
      <c r="AC25" s="126">
        <v>701786</v>
      </c>
      <c r="AD25" s="126">
        <v>701786</v>
      </c>
      <c r="AE25" s="126">
        <v>701786</v>
      </c>
      <c r="AF25" s="126">
        <v>701786</v>
      </c>
      <c r="AG25" s="126">
        <v>701786</v>
      </c>
      <c r="AH25" s="126">
        <v>698594.57900000003</v>
      </c>
      <c r="AI25" s="126">
        <v>698596.34900000005</v>
      </c>
      <c r="AJ25" s="126">
        <v>698596.34900000005</v>
      </c>
      <c r="AK25" s="126">
        <f>SUM(AK4:AK24)</f>
        <v>718484.25900000008</v>
      </c>
      <c r="AL25" s="126">
        <v>719464.93900000001</v>
      </c>
      <c r="AM25" s="126">
        <v>719464.93900000001</v>
      </c>
      <c r="AN25" s="126">
        <v>689140.93900000001</v>
      </c>
      <c r="AO25" s="126">
        <v>671118.25899999996</v>
      </c>
      <c r="AP25" s="126">
        <f t="shared" ref="AP25" si="6">SUM(AP4:AP24)</f>
        <v>671703.18900000001</v>
      </c>
      <c r="AQ25" s="126">
        <v>671638.80900000001</v>
      </c>
      <c r="AR25" s="126">
        <f t="shared" ref="AR25" si="7">SUM(AR4:AR24)</f>
        <v>671698.12900000007</v>
      </c>
      <c r="AS25" s="126">
        <v>671909.27100000007</v>
      </c>
      <c r="AT25" s="126">
        <v>672211.87733333337</v>
      </c>
      <c r="AU25" s="126">
        <v>669689.85900000005</v>
      </c>
      <c r="AV25" s="126">
        <v>670312.54200000002</v>
      </c>
      <c r="AW25" s="126">
        <f t="shared" ref="AW25" si="8">SUM(AW4:AW24)</f>
        <v>670294.71499999997</v>
      </c>
    </row>
    <row r="26" spans="1:49" s="73" customFormat="1" x14ac:dyDescent="0.25">
      <c r="A26" s="7" t="s">
        <v>229</v>
      </c>
      <c r="B26" s="33">
        <v>15685</v>
      </c>
      <c r="C26" s="33">
        <v>15685</v>
      </c>
      <c r="D26" s="33">
        <v>15685</v>
      </c>
      <c r="E26" s="33">
        <v>15685</v>
      </c>
      <c r="F26" s="33">
        <v>15685</v>
      </c>
      <c r="G26" s="33">
        <v>15685</v>
      </c>
      <c r="H26" s="33">
        <v>15685</v>
      </c>
      <c r="I26" s="33">
        <v>15685</v>
      </c>
      <c r="J26" s="33">
        <v>15685</v>
      </c>
      <c r="K26" s="33">
        <v>15685</v>
      </c>
      <c r="L26" s="33">
        <v>15685</v>
      </c>
      <c r="M26" s="33">
        <v>15685</v>
      </c>
      <c r="N26" s="33">
        <v>15685</v>
      </c>
      <c r="O26" s="33">
        <v>15685</v>
      </c>
      <c r="P26" s="33">
        <v>15685</v>
      </c>
      <c r="Q26" s="33">
        <v>15685</v>
      </c>
      <c r="R26" s="33">
        <v>15685</v>
      </c>
      <c r="S26" s="33">
        <v>15685</v>
      </c>
      <c r="T26" s="33">
        <v>15685</v>
      </c>
      <c r="U26" s="33">
        <v>15685</v>
      </c>
      <c r="V26" s="33">
        <v>15685</v>
      </c>
      <c r="W26" s="33">
        <v>15685</v>
      </c>
      <c r="X26" s="33">
        <v>15685</v>
      </c>
      <c r="Y26" s="33">
        <v>15685</v>
      </c>
      <c r="Z26" s="33">
        <v>15685</v>
      </c>
      <c r="AA26" s="33">
        <v>15685</v>
      </c>
      <c r="AB26" s="33">
        <v>15685</v>
      </c>
      <c r="AC26" s="33">
        <v>15685</v>
      </c>
      <c r="AD26" s="33">
        <v>15685</v>
      </c>
      <c r="AE26" s="33">
        <v>15685</v>
      </c>
      <c r="AF26" s="33">
        <v>15685</v>
      </c>
      <c r="AG26" s="33">
        <v>15685</v>
      </c>
      <c r="AH26" s="33">
        <v>15274</v>
      </c>
      <c r="AI26" s="33">
        <v>15274.01</v>
      </c>
      <c r="AJ26" s="33">
        <v>15274.01</v>
      </c>
      <c r="AK26" s="33">
        <v>15274.01</v>
      </c>
      <c r="AL26" s="33">
        <v>15274.01</v>
      </c>
      <c r="AM26" s="33">
        <v>15274.01</v>
      </c>
      <c r="AN26" s="33">
        <v>15274.01</v>
      </c>
      <c r="AO26" s="33">
        <v>15274.01</v>
      </c>
      <c r="AP26" s="33">
        <v>15274.01</v>
      </c>
      <c r="AQ26" s="33">
        <v>15274.01</v>
      </c>
      <c r="AR26" s="33">
        <v>15274.01</v>
      </c>
      <c r="AS26" s="33">
        <v>15315.09</v>
      </c>
      <c r="AT26" s="33">
        <v>15315.089999999997</v>
      </c>
      <c r="AU26" s="33">
        <v>15315.089999999997</v>
      </c>
      <c r="AV26" s="33">
        <v>15315.089999999997</v>
      </c>
      <c r="AW26" s="33">
        <v>15345.09</v>
      </c>
    </row>
    <row r="27" spans="1:49" s="73" customFormat="1" x14ac:dyDescent="0.25">
      <c r="A27" s="7" t="s">
        <v>230</v>
      </c>
      <c r="B27" s="33">
        <v>13395</v>
      </c>
      <c r="C27" s="33">
        <v>13395</v>
      </c>
      <c r="D27" s="33">
        <v>13395</v>
      </c>
      <c r="E27" s="33">
        <v>13395</v>
      </c>
      <c r="F27" s="33">
        <v>13395</v>
      </c>
      <c r="G27" s="33">
        <v>13395</v>
      </c>
      <c r="H27" s="33">
        <v>13395</v>
      </c>
      <c r="I27" s="33">
        <v>13395</v>
      </c>
      <c r="J27" s="33">
        <v>13395</v>
      </c>
      <c r="K27" s="33">
        <v>13395</v>
      </c>
      <c r="L27" s="33">
        <v>13395</v>
      </c>
      <c r="M27" s="33">
        <v>13395</v>
      </c>
      <c r="N27" s="33">
        <v>13395</v>
      </c>
      <c r="O27" s="33">
        <v>13395</v>
      </c>
      <c r="P27" s="33">
        <v>13395</v>
      </c>
      <c r="Q27" s="33">
        <v>13395</v>
      </c>
      <c r="R27" s="33">
        <v>13395</v>
      </c>
      <c r="S27" s="33">
        <v>13395</v>
      </c>
      <c r="T27" s="33">
        <v>13395</v>
      </c>
      <c r="U27" s="33">
        <v>13395</v>
      </c>
      <c r="V27" s="33">
        <v>13395</v>
      </c>
      <c r="W27" s="33">
        <v>13395</v>
      </c>
      <c r="X27" s="33">
        <v>13395</v>
      </c>
      <c r="Y27" s="33">
        <v>13395</v>
      </c>
      <c r="Z27" s="33">
        <v>13395</v>
      </c>
      <c r="AA27" s="33">
        <v>13395</v>
      </c>
      <c r="AB27" s="33">
        <v>13395</v>
      </c>
      <c r="AC27" s="33">
        <v>13395</v>
      </c>
      <c r="AD27" s="33">
        <v>13395</v>
      </c>
      <c r="AE27" s="33">
        <v>13395</v>
      </c>
      <c r="AF27" s="33">
        <v>13395</v>
      </c>
      <c r="AG27" s="33">
        <v>13395</v>
      </c>
      <c r="AH27" s="33">
        <v>13319</v>
      </c>
      <c r="AI27" s="33">
        <v>13319.21</v>
      </c>
      <c r="AJ27" s="33">
        <v>13319.21</v>
      </c>
      <c r="AK27" s="33">
        <v>13319.21</v>
      </c>
      <c r="AL27" s="33">
        <v>13319.21</v>
      </c>
      <c r="AM27" s="33">
        <v>13319.21</v>
      </c>
      <c r="AN27" s="33">
        <v>13319.21</v>
      </c>
      <c r="AO27" s="33">
        <v>13319.21</v>
      </c>
      <c r="AP27" s="33">
        <v>13319.21</v>
      </c>
      <c r="AQ27" s="33">
        <v>13319.21</v>
      </c>
      <c r="AR27" s="33">
        <v>13319.21</v>
      </c>
      <c r="AS27" s="33">
        <v>13393.94</v>
      </c>
      <c r="AT27" s="33">
        <v>13388.619999999999</v>
      </c>
      <c r="AU27" s="33">
        <v>13388.619999999999</v>
      </c>
      <c r="AV27" s="33">
        <v>13388.619999999999</v>
      </c>
      <c r="AW27" s="33">
        <v>13388.62</v>
      </c>
    </row>
    <row r="28" spans="1:49" s="73" customFormat="1" x14ac:dyDescent="0.25">
      <c r="A28" s="7" t="s">
        <v>226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10692</v>
      </c>
      <c r="AB28" s="33">
        <v>10692</v>
      </c>
      <c r="AC28" s="33">
        <v>10692</v>
      </c>
      <c r="AD28" s="33">
        <v>10692</v>
      </c>
      <c r="AE28" s="33">
        <v>10692</v>
      </c>
      <c r="AF28" s="33">
        <v>10692</v>
      </c>
      <c r="AG28" s="33">
        <v>10692</v>
      </c>
      <c r="AH28" s="33">
        <v>10278</v>
      </c>
      <c r="AI28" s="33">
        <v>10277.74</v>
      </c>
      <c r="AJ28" s="33">
        <v>10277.74</v>
      </c>
      <c r="AK28" s="33">
        <v>10277.74</v>
      </c>
      <c r="AL28" s="33">
        <v>10277.74</v>
      </c>
      <c r="AM28" s="33">
        <v>10277.74</v>
      </c>
      <c r="AN28" s="33">
        <v>10277.74</v>
      </c>
      <c r="AO28" s="33">
        <v>10277.74</v>
      </c>
      <c r="AP28" s="33">
        <v>10277.74</v>
      </c>
      <c r="AQ28" s="33">
        <v>10277.74</v>
      </c>
      <c r="AR28" s="33">
        <v>10277.74</v>
      </c>
      <c r="AS28" s="33">
        <v>10276.459999999999</v>
      </c>
      <c r="AT28" s="33">
        <v>10276.459999999999</v>
      </c>
      <c r="AU28" s="33">
        <v>10092</v>
      </c>
      <c r="AV28" s="33">
        <v>10092</v>
      </c>
      <c r="AW28" s="33">
        <v>10276</v>
      </c>
    </row>
    <row r="29" spans="1:49" s="73" customFormat="1" x14ac:dyDescent="0.25">
      <c r="A29" s="7" t="s">
        <v>231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4875</v>
      </c>
      <c r="H29" s="33">
        <v>4469</v>
      </c>
      <c r="I29" s="33">
        <v>4469</v>
      </c>
      <c r="J29" s="33">
        <v>4469</v>
      </c>
      <c r="K29" s="33">
        <v>4469</v>
      </c>
      <c r="L29" s="33">
        <v>4469</v>
      </c>
      <c r="M29" s="33">
        <v>4469</v>
      </c>
      <c r="N29" s="33">
        <v>4469</v>
      </c>
      <c r="O29" s="33">
        <v>4469</v>
      </c>
      <c r="P29" s="33">
        <v>4469</v>
      </c>
      <c r="Q29" s="33">
        <v>4469</v>
      </c>
      <c r="R29" s="33">
        <v>4469</v>
      </c>
      <c r="S29" s="33">
        <v>4469</v>
      </c>
      <c r="T29" s="33">
        <v>4469</v>
      </c>
      <c r="U29" s="33">
        <v>4469</v>
      </c>
      <c r="V29" s="33">
        <v>4469</v>
      </c>
      <c r="W29" s="33">
        <v>4469</v>
      </c>
      <c r="X29" s="33">
        <v>4469</v>
      </c>
      <c r="Y29" s="33">
        <v>4469</v>
      </c>
      <c r="Z29" s="33">
        <v>4469</v>
      </c>
      <c r="AA29" s="33">
        <v>4469</v>
      </c>
      <c r="AB29" s="33">
        <v>4469</v>
      </c>
      <c r="AC29" s="33">
        <v>4469</v>
      </c>
      <c r="AD29" s="33">
        <v>4469</v>
      </c>
      <c r="AE29" s="33">
        <v>4469</v>
      </c>
      <c r="AF29" s="33">
        <v>4469</v>
      </c>
      <c r="AG29" s="33">
        <v>4469</v>
      </c>
      <c r="AH29" s="33">
        <v>0</v>
      </c>
      <c r="AI29" s="33" t="s">
        <v>3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</row>
    <row r="30" spans="1:49" s="73" customFormat="1" ht="10.8" thickBot="1" x14ac:dyDescent="0.3">
      <c r="A30" s="9" t="s">
        <v>95</v>
      </c>
      <c r="B30" s="126">
        <v>29080</v>
      </c>
      <c r="C30" s="126">
        <v>29080</v>
      </c>
      <c r="D30" s="126">
        <v>29080</v>
      </c>
      <c r="E30" s="126">
        <v>29080</v>
      </c>
      <c r="F30" s="126">
        <v>29080</v>
      </c>
      <c r="G30" s="126">
        <v>33955</v>
      </c>
      <c r="H30" s="126">
        <v>33549</v>
      </c>
      <c r="I30" s="126">
        <v>33549</v>
      </c>
      <c r="J30" s="126">
        <v>33549</v>
      </c>
      <c r="K30" s="126">
        <v>33549</v>
      </c>
      <c r="L30" s="126">
        <v>33549</v>
      </c>
      <c r="M30" s="126">
        <v>33549</v>
      </c>
      <c r="N30" s="126">
        <v>33549</v>
      </c>
      <c r="O30" s="126">
        <v>33549</v>
      </c>
      <c r="P30" s="126">
        <v>33549</v>
      </c>
      <c r="Q30" s="126">
        <v>33549</v>
      </c>
      <c r="R30" s="126">
        <v>33549</v>
      </c>
      <c r="S30" s="126">
        <v>33549</v>
      </c>
      <c r="T30" s="126">
        <v>33549</v>
      </c>
      <c r="U30" s="126">
        <v>33549</v>
      </c>
      <c r="V30" s="126">
        <v>33549</v>
      </c>
      <c r="W30" s="126">
        <v>33549</v>
      </c>
      <c r="X30" s="126">
        <v>33549</v>
      </c>
      <c r="Y30" s="126">
        <v>33549</v>
      </c>
      <c r="Z30" s="126">
        <v>33549</v>
      </c>
      <c r="AA30" s="126">
        <v>44241</v>
      </c>
      <c r="AB30" s="126">
        <v>44241</v>
      </c>
      <c r="AC30" s="126">
        <v>44241</v>
      </c>
      <c r="AD30" s="126">
        <v>44241</v>
      </c>
      <c r="AE30" s="126">
        <v>44241</v>
      </c>
      <c r="AF30" s="126">
        <v>44241</v>
      </c>
      <c r="AG30" s="126">
        <v>44241</v>
      </c>
      <c r="AH30" s="126">
        <v>38871</v>
      </c>
      <c r="AI30" s="126">
        <v>38870.959999999999</v>
      </c>
      <c r="AJ30" s="126">
        <v>38870.959999999999</v>
      </c>
      <c r="AK30" s="126">
        <f t="shared" ref="AK30" si="9">SUM(AK26:AK29)</f>
        <v>38870.959999999999</v>
      </c>
      <c r="AL30" s="126">
        <v>38870.959999999999</v>
      </c>
      <c r="AM30" s="126">
        <v>38870.959999999999</v>
      </c>
      <c r="AN30" s="126">
        <v>38870.959999999999</v>
      </c>
      <c r="AO30" s="126">
        <v>38870.959999999999</v>
      </c>
      <c r="AP30" s="126">
        <f t="shared" ref="AP30" si="10">SUM(AP26:AP29)</f>
        <v>38870.959999999999</v>
      </c>
      <c r="AQ30" s="126">
        <v>38870.959999999999</v>
      </c>
      <c r="AR30" s="126">
        <f t="shared" ref="AR30" si="11">SUM(AR26:AR29)</f>
        <v>38870.959999999999</v>
      </c>
      <c r="AS30" s="126">
        <v>38985.49</v>
      </c>
      <c r="AT30" s="126">
        <v>38980.17</v>
      </c>
      <c r="AU30" s="126">
        <v>38795.709999999992</v>
      </c>
      <c r="AV30" s="126">
        <v>38795.709999999992</v>
      </c>
      <c r="AW30" s="126">
        <f t="shared" ref="AW30" si="12">SUM(AW26:AW29)</f>
        <v>39009.71</v>
      </c>
    </row>
    <row r="31" spans="1:49" s="73" customFormat="1" ht="10.8" thickBot="1" x14ac:dyDescent="0.3">
      <c r="A31" s="9" t="s">
        <v>1</v>
      </c>
      <c r="B31" s="126">
        <v>405958</v>
      </c>
      <c r="C31" s="126">
        <v>405492</v>
      </c>
      <c r="D31" s="126">
        <v>406971</v>
      </c>
      <c r="E31" s="126">
        <v>406341</v>
      </c>
      <c r="F31" s="126">
        <v>435289</v>
      </c>
      <c r="G31" s="126">
        <v>442993</v>
      </c>
      <c r="H31" s="126">
        <v>442616</v>
      </c>
      <c r="I31" s="126">
        <v>447675</v>
      </c>
      <c r="J31" s="126">
        <v>447675</v>
      </c>
      <c r="K31" s="126">
        <v>482968</v>
      </c>
      <c r="L31" s="126">
        <v>490468</v>
      </c>
      <c r="M31" s="126">
        <v>490468</v>
      </c>
      <c r="N31" s="126">
        <v>490468</v>
      </c>
      <c r="O31" s="126">
        <v>491649</v>
      </c>
      <c r="P31" s="126">
        <v>555836</v>
      </c>
      <c r="Q31" s="126">
        <v>613010</v>
      </c>
      <c r="R31" s="126">
        <v>613577</v>
      </c>
      <c r="S31" s="126">
        <v>660500</v>
      </c>
      <c r="T31" s="126">
        <v>660500</v>
      </c>
      <c r="U31" s="126">
        <v>660500</v>
      </c>
      <c r="V31" s="126">
        <v>660500</v>
      </c>
      <c r="W31" s="126">
        <v>679671</v>
      </c>
      <c r="X31" s="126">
        <v>714959</v>
      </c>
      <c r="Y31" s="126">
        <v>714959</v>
      </c>
      <c r="Z31" s="126">
        <v>714959</v>
      </c>
      <c r="AA31" s="126">
        <v>746027</v>
      </c>
      <c r="AB31" s="126">
        <v>746027</v>
      </c>
      <c r="AC31" s="126">
        <v>746027</v>
      </c>
      <c r="AD31" s="126">
        <v>746027</v>
      </c>
      <c r="AE31" s="126">
        <v>746027</v>
      </c>
      <c r="AF31" s="126">
        <v>746027</v>
      </c>
      <c r="AG31" s="126">
        <v>746027</v>
      </c>
      <c r="AH31" s="126">
        <v>737465.57900000003</v>
      </c>
      <c r="AI31" s="126">
        <v>737467.30900000001</v>
      </c>
      <c r="AJ31" s="126">
        <v>737467.30900000001</v>
      </c>
      <c r="AK31" s="126">
        <f t="shared" ref="AK31" si="13">AK30+AK25</f>
        <v>757355.21900000004</v>
      </c>
      <c r="AL31" s="126">
        <v>758335.89899999998</v>
      </c>
      <c r="AM31" s="126">
        <v>758335.89899999998</v>
      </c>
      <c r="AN31" s="126">
        <v>728011.89899999998</v>
      </c>
      <c r="AO31" s="126">
        <v>709989.21899999992</v>
      </c>
      <c r="AP31" s="126">
        <f t="shared" ref="AP31" si="14">AP30+AP25</f>
        <v>710574.14899999998</v>
      </c>
      <c r="AQ31" s="126">
        <v>710509.76899999997</v>
      </c>
      <c r="AR31" s="126">
        <f t="shared" ref="AR31" si="15">AR30+AR25</f>
        <v>710569.08900000004</v>
      </c>
      <c r="AS31" s="126">
        <v>710894.76100000006</v>
      </c>
      <c r="AT31" s="126">
        <v>711192.04733333341</v>
      </c>
      <c r="AU31" s="126">
        <v>708485.56900000002</v>
      </c>
      <c r="AV31" s="126">
        <v>709108.25199999998</v>
      </c>
      <c r="AW31" s="126">
        <f t="shared" ref="AW31" si="16">AW30+AW25</f>
        <v>709304.42499999993</v>
      </c>
    </row>
    <row r="32" spans="1:49" s="73" customFormat="1" x14ac:dyDescent="0.25">
      <c r="A32" s="11"/>
      <c r="B32" s="78"/>
      <c r="C32" s="78"/>
      <c r="D32" s="78"/>
      <c r="E32" s="78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AP32" s="145"/>
      <c r="AQ32" s="145"/>
      <c r="AR32" s="145"/>
      <c r="AS32" s="145"/>
      <c r="AT32" s="145"/>
      <c r="AU32" s="145"/>
      <c r="AV32" s="145"/>
      <c r="AW32" s="145"/>
    </row>
    <row r="33" spans="1:49" s="73" customFormat="1" x14ac:dyDescent="0.25">
      <c r="A33" s="5"/>
      <c r="B33" s="76"/>
      <c r="C33" s="76"/>
      <c r="D33" s="76"/>
      <c r="E33" s="76"/>
      <c r="AE33" s="135"/>
      <c r="AF33" s="135"/>
      <c r="AG33" s="135"/>
      <c r="AH33" s="135"/>
      <c r="AI33" s="135"/>
      <c r="AJ33" s="135"/>
      <c r="AP33" s="144"/>
      <c r="AQ33" s="144"/>
      <c r="AR33" s="144"/>
      <c r="AS33" s="144"/>
      <c r="AT33" s="144"/>
      <c r="AU33" s="144"/>
      <c r="AV33" s="144"/>
      <c r="AW33" s="144"/>
    </row>
    <row r="34" spans="1:49" s="73" customFormat="1" x14ac:dyDescent="0.2">
      <c r="A34" s="117" t="s">
        <v>96</v>
      </c>
      <c r="B34" s="114" t="s">
        <v>39</v>
      </c>
      <c r="C34" s="114" t="s">
        <v>40</v>
      </c>
      <c r="D34" s="114" t="s">
        <v>41</v>
      </c>
      <c r="E34" s="114" t="s">
        <v>42</v>
      </c>
      <c r="F34" s="114" t="s">
        <v>43</v>
      </c>
      <c r="G34" s="114" t="s">
        <v>44</v>
      </c>
      <c r="H34" s="114" t="s">
        <v>45</v>
      </c>
      <c r="I34" s="114" t="s">
        <v>46</v>
      </c>
      <c r="J34" s="114" t="s">
        <v>47</v>
      </c>
      <c r="K34" s="114" t="s">
        <v>48</v>
      </c>
      <c r="L34" s="114" t="s">
        <v>49</v>
      </c>
      <c r="M34" s="114" t="s">
        <v>50</v>
      </c>
      <c r="N34" s="114" t="s">
        <v>51</v>
      </c>
      <c r="O34" s="114" t="s">
        <v>52</v>
      </c>
      <c r="P34" s="114" t="s">
        <v>53</v>
      </c>
      <c r="Q34" s="114" t="s">
        <v>54</v>
      </c>
      <c r="R34" s="114" t="s">
        <v>55</v>
      </c>
      <c r="S34" s="114" t="s">
        <v>56</v>
      </c>
      <c r="T34" s="72" t="s">
        <v>57</v>
      </c>
      <c r="U34" s="72" t="s">
        <v>58</v>
      </c>
      <c r="V34" s="72" t="s">
        <v>59</v>
      </c>
      <c r="W34" s="72" t="s">
        <v>60</v>
      </c>
      <c r="X34" s="72" t="s">
        <v>61</v>
      </c>
      <c r="Y34" s="72" t="s">
        <v>62</v>
      </c>
      <c r="Z34" s="72" t="s">
        <v>63</v>
      </c>
      <c r="AA34" s="72" t="s">
        <v>64</v>
      </c>
      <c r="AB34" s="72" t="s">
        <v>65</v>
      </c>
      <c r="AC34" s="72" t="s">
        <v>66</v>
      </c>
      <c r="AD34" s="109" t="s">
        <v>217</v>
      </c>
      <c r="AE34" s="134" t="s">
        <v>220</v>
      </c>
      <c r="AF34" s="134" t="s">
        <v>221</v>
      </c>
      <c r="AG34" s="134" t="s">
        <v>223</v>
      </c>
      <c r="AH34" s="134" t="s">
        <v>224</v>
      </c>
      <c r="AI34" s="134" t="str">
        <f t="shared" ref="AI34:AN34" si="17">AI1</f>
        <v>2Q18</v>
      </c>
      <c r="AJ34" s="134" t="str">
        <f t="shared" si="17"/>
        <v>3Q18</v>
      </c>
      <c r="AK34" s="134" t="str">
        <f t="shared" si="17"/>
        <v>4Q18</v>
      </c>
      <c r="AL34" s="134" t="str">
        <f t="shared" si="17"/>
        <v>1Q19</v>
      </c>
      <c r="AM34" s="134" t="str">
        <f t="shared" si="17"/>
        <v>2Q19</v>
      </c>
      <c r="AN34" s="134" t="str">
        <f t="shared" si="17"/>
        <v>3Q19</v>
      </c>
      <c r="AO34" s="134" t="str">
        <f t="shared" ref="AO34:AP34" si="18">AO1</f>
        <v>4Q19</v>
      </c>
      <c r="AP34" s="134" t="str">
        <f t="shared" si="18"/>
        <v>1Q20</v>
      </c>
      <c r="AQ34" s="134" t="str">
        <f t="shared" ref="AQ34:AR34" si="19">AQ1</f>
        <v>2Q20</v>
      </c>
      <c r="AR34" s="134" t="str">
        <f t="shared" si="19"/>
        <v>3Q20</v>
      </c>
      <c r="AS34" s="134" t="str">
        <f t="shared" ref="AS34:AU34" si="20">AS1</f>
        <v>4Q20</v>
      </c>
      <c r="AT34" s="134" t="str">
        <f t="shared" si="20"/>
        <v>1Q21</v>
      </c>
      <c r="AU34" s="134" t="str">
        <f t="shared" si="20"/>
        <v>2Q21</v>
      </c>
      <c r="AV34" s="134" t="str">
        <f t="shared" ref="AV34" si="21">AV1</f>
        <v>3Q21</v>
      </c>
      <c r="AW34" s="134" t="str">
        <f t="shared" ref="AW34" si="22">AW1</f>
        <v>4Q21</v>
      </c>
    </row>
    <row r="35" spans="1:49" s="73" customFormat="1" x14ac:dyDescent="0.25">
      <c r="A35" s="7" t="s">
        <v>5</v>
      </c>
      <c r="B35" s="127" t="s">
        <v>27</v>
      </c>
      <c r="C35" s="127">
        <v>0.505</v>
      </c>
      <c r="D35" s="127">
        <v>0.505</v>
      </c>
      <c r="E35" s="127" t="s">
        <v>27</v>
      </c>
      <c r="F35" s="127">
        <v>0.50600000000000001</v>
      </c>
      <c r="G35" s="127">
        <v>0.50600000000000001</v>
      </c>
      <c r="H35" s="127">
        <v>0.50600000000000001</v>
      </c>
      <c r="I35" s="127">
        <v>0.57599999999999996</v>
      </c>
      <c r="J35" s="127">
        <v>0.57599999999999996</v>
      </c>
      <c r="K35" s="127">
        <v>0.57599999999999996</v>
      </c>
      <c r="L35" s="127">
        <v>0.57599999999999996</v>
      </c>
      <c r="M35" s="127">
        <v>0.57750000000000001</v>
      </c>
      <c r="N35" s="127">
        <v>0.57750000000000001</v>
      </c>
      <c r="O35" s="127">
        <v>0.57750000000000001</v>
      </c>
      <c r="P35" s="127">
        <v>0.57750000000000001</v>
      </c>
      <c r="Q35" s="127">
        <v>0.57750000000000001</v>
      </c>
      <c r="R35" s="127">
        <v>0.57769999999999999</v>
      </c>
      <c r="S35" s="127">
        <v>0.57769999999999999</v>
      </c>
      <c r="T35" s="127">
        <v>0.57769999999999999</v>
      </c>
      <c r="U35" s="127">
        <v>0.58009999999999995</v>
      </c>
      <c r="V35" s="127">
        <v>0.58009999999999995</v>
      </c>
      <c r="W35" s="127">
        <v>0.58009999999999995</v>
      </c>
      <c r="X35" s="127">
        <v>0.58130000000000004</v>
      </c>
      <c r="Y35" s="127">
        <v>0.58130000000000004</v>
      </c>
      <c r="Z35" s="127">
        <v>0.58409999999999995</v>
      </c>
      <c r="AA35" s="127">
        <v>0.58409999999999995</v>
      </c>
      <c r="AB35" s="127">
        <v>0.58409999999999995</v>
      </c>
      <c r="AC35" s="127">
        <v>0.58409999999999995</v>
      </c>
      <c r="AD35" s="127">
        <v>0.58409999999999995</v>
      </c>
      <c r="AE35" s="127">
        <v>0.58409999999999995</v>
      </c>
      <c r="AF35" s="127">
        <v>0.58440000000000003</v>
      </c>
      <c r="AG35" s="127">
        <v>0.58450000000000002</v>
      </c>
      <c r="AH35" s="127">
        <v>0.58489999999999998</v>
      </c>
      <c r="AI35" s="127">
        <v>0.58540000000000003</v>
      </c>
      <c r="AJ35" s="127">
        <v>0.58550000000000002</v>
      </c>
      <c r="AK35" s="127">
        <v>0.58579999999999999</v>
      </c>
      <c r="AL35" s="127">
        <v>0.58579999999999999</v>
      </c>
      <c r="AM35" s="127">
        <v>0.58579999999999999</v>
      </c>
      <c r="AN35" s="127">
        <v>0.58579999999999999</v>
      </c>
      <c r="AO35" s="127">
        <v>0.58579999999999999</v>
      </c>
      <c r="AP35" s="127">
        <v>0.58579999999999999</v>
      </c>
      <c r="AQ35" s="127">
        <v>0.58579999999999999</v>
      </c>
      <c r="AR35" s="127">
        <v>0.58579999999999999</v>
      </c>
      <c r="AS35" s="127">
        <v>0.58579999999999999</v>
      </c>
      <c r="AT35" s="127">
        <v>0.58579999999999999</v>
      </c>
      <c r="AU35" s="127">
        <v>0.58579999999999999</v>
      </c>
      <c r="AV35" s="127">
        <v>0.58579999999999999</v>
      </c>
      <c r="AW35" s="127">
        <v>0.58579999999999999</v>
      </c>
    </row>
    <row r="36" spans="1:49" s="73" customFormat="1" x14ac:dyDescent="0.25">
      <c r="A36" s="7" t="s">
        <v>6</v>
      </c>
      <c r="B36" s="127" t="s">
        <v>3</v>
      </c>
      <c r="C36" s="127" t="s">
        <v>3</v>
      </c>
      <c r="D36" s="127" t="s">
        <v>3</v>
      </c>
      <c r="E36" s="127" t="s">
        <v>3</v>
      </c>
      <c r="F36" s="127" t="s">
        <v>3</v>
      </c>
      <c r="G36" s="127" t="s">
        <v>3</v>
      </c>
      <c r="H36" s="127" t="s">
        <v>3</v>
      </c>
      <c r="I36" s="127" t="s">
        <v>3</v>
      </c>
      <c r="J36" s="127" t="s">
        <v>3</v>
      </c>
      <c r="K36" s="127">
        <v>0.5</v>
      </c>
      <c r="L36" s="127">
        <v>0.5</v>
      </c>
      <c r="M36" s="127">
        <v>0.5</v>
      </c>
      <c r="N36" s="127">
        <v>0.5</v>
      </c>
      <c r="O36" s="127">
        <v>0.5</v>
      </c>
      <c r="P36" s="127">
        <v>0.5</v>
      </c>
      <c r="Q36" s="127">
        <v>0.5</v>
      </c>
      <c r="R36" s="127">
        <v>0.64</v>
      </c>
      <c r="S36" s="127">
        <v>0.64</v>
      </c>
      <c r="T36" s="127">
        <v>0.64</v>
      </c>
      <c r="U36" s="127">
        <v>0.64</v>
      </c>
      <c r="V36" s="127">
        <v>0.64</v>
      </c>
      <c r="W36" s="127">
        <v>0.64</v>
      </c>
      <c r="X36" s="127">
        <v>0.63998626884458043</v>
      </c>
      <c r="Y36" s="127">
        <v>0.63998626884458043</v>
      </c>
      <c r="Z36" s="127">
        <v>0.63998626884458043</v>
      </c>
      <c r="AA36" s="127">
        <v>0.64</v>
      </c>
      <c r="AB36" s="127">
        <v>0.64</v>
      </c>
      <c r="AC36" s="127">
        <v>0.64</v>
      </c>
      <c r="AD36" s="127">
        <v>0.64</v>
      </c>
      <c r="AE36" s="127">
        <v>0.64</v>
      </c>
      <c r="AF36" s="127">
        <v>0.64</v>
      </c>
      <c r="AG36" s="127">
        <v>0.64</v>
      </c>
      <c r="AH36" s="127">
        <v>0.64</v>
      </c>
      <c r="AI36" s="127">
        <v>0.64</v>
      </c>
      <c r="AJ36" s="127">
        <v>0.64</v>
      </c>
      <c r="AK36" s="127">
        <v>0.64</v>
      </c>
      <c r="AL36" s="127">
        <v>0.64</v>
      </c>
      <c r="AM36" s="127">
        <v>0.64</v>
      </c>
      <c r="AN36" s="127">
        <v>0.64</v>
      </c>
      <c r="AO36" s="127">
        <v>0.64</v>
      </c>
      <c r="AP36" s="127">
        <v>0.64</v>
      </c>
      <c r="AQ36" s="127">
        <v>0.64</v>
      </c>
      <c r="AR36" s="127">
        <v>0.64</v>
      </c>
      <c r="AS36" s="127">
        <v>0.64</v>
      </c>
      <c r="AT36" s="127">
        <v>0.64</v>
      </c>
      <c r="AU36" s="127">
        <v>0.64</v>
      </c>
      <c r="AV36" s="127">
        <v>0.64</v>
      </c>
      <c r="AW36" s="127">
        <v>0.64</v>
      </c>
    </row>
    <row r="37" spans="1:49" s="76" customFormat="1" x14ac:dyDescent="0.25">
      <c r="A37" s="7" t="s">
        <v>30</v>
      </c>
      <c r="B37" s="127" t="s">
        <v>3</v>
      </c>
      <c r="C37" s="127" t="s">
        <v>3</v>
      </c>
      <c r="D37" s="127" t="s">
        <v>3</v>
      </c>
      <c r="E37" s="127" t="s">
        <v>3</v>
      </c>
      <c r="F37" s="127" t="s">
        <v>3</v>
      </c>
      <c r="G37" s="127" t="s">
        <v>3</v>
      </c>
      <c r="H37" s="127" t="s">
        <v>3</v>
      </c>
      <c r="I37" s="127" t="s">
        <v>3</v>
      </c>
      <c r="J37" s="127" t="s">
        <v>3</v>
      </c>
      <c r="K37" s="127" t="s">
        <v>3</v>
      </c>
      <c r="L37" s="127" t="s">
        <v>3</v>
      </c>
      <c r="M37" s="127" t="s">
        <v>3</v>
      </c>
      <c r="N37" s="127" t="s">
        <v>3</v>
      </c>
      <c r="O37" s="127" t="s">
        <v>3</v>
      </c>
      <c r="P37" s="127" t="s">
        <v>3</v>
      </c>
      <c r="Q37" s="127" t="s">
        <v>3</v>
      </c>
      <c r="R37" s="127" t="s">
        <v>3</v>
      </c>
      <c r="S37" s="127" t="s">
        <v>3</v>
      </c>
      <c r="T37" s="127" t="s">
        <v>3</v>
      </c>
      <c r="U37" s="127" t="s">
        <v>3</v>
      </c>
      <c r="V37" s="127" t="s">
        <v>3</v>
      </c>
      <c r="W37" s="127" t="s">
        <v>3</v>
      </c>
      <c r="X37" s="127">
        <v>2.8400000000000002E-2</v>
      </c>
      <c r="Y37" s="127">
        <v>0.112</v>
      </c>
      <c r="Z37" s="127">
        <v>0.112</v>
      </c>
      <c r="AA37" s="127">
        <v>0.112</v>
      </c>
      <c r="AB37" s="127">
        <v>0.112</v>
      </c>
      <c r="AC37" s="127">
        <v>0.112</v>
      </c>
      <c r="AD37" s="127">
        <v>0.112</v>
      </c>
      <c r="AE37" s="127">
        <v>0.112</v>
      </c>
      <c r="AF37" s="127">
        <v>0.112</v>
      </c>
      <c r="AG37" s="127">
        <v>0.112</v>
      </c>
      <c r="AH37" s="127">
        <v>0.1154</v>
      </c>
      <c r="AI37" s="127">
        <v>0.1154</v>
      </c>
      <c r="AJ37" s="127">
        <v>0.1154</v>
      </c>
      <c r="AK37" s="127">
        <v>0.1154</v>
      </c>
      <c r="AL37" s="127">
        <v>0.1154</v>
      </c>
      <c r="AM37" s="127">
        <v>0.1154</v>
      </c>
      <c r="AN37" s="127">
        <v>0.1154</v>
      </c>
      <c r="AO37" s="127">
        <v>0.1154</v>
      </c>
      <c r="AP37" s="127">
        <v>0.1154</v>
      </c>
      <c r="AQ37" s="127">
        <v>0.1154</v>
      </c>
      <c r="AR37" s="127">
        <v>0.1154</v>
      </c>
      <c r="AS37" s="127">
        <v>0.1154</v>
      </c>
      <c r="AT37" s="127">
        <v>0.1154</v>
      </c>
      <c r="AU37" s="127">
        <v>0.1154</v>
      </c>
      <c r="AV37" s="127">
        <v>0.1154</v>
      </c>
      <c r="AW37" s="127">
        <v>0.1154</v>
      </c>
    </row>
    <row r="38" spans="1:49" s="73" customFormat="1" x14ac:dyDescent="0.25">
      <c r="A38" s="7" t="s">
        <v>7</v>
      </c>
      <c r="B38" s="127">
        <v>1</v>
      </c>
      <c r="C38" s="127">
        <v>1</v>
      </c>
      <c r="D38" s="127">
        <v>1</v>
      </c>
      <c r="E38" s="127">
        <v>1</v>
      </c>
      <c r="F38" s="127">
        <v>1</v>
      </c>
      <c r="G38" s="127">
        <v>1</v>
      </c>
      <c r="H38" s="127">
        <v>1</v>
      </c>
      <c r="I38" s="127">
        <v>1</v>
      </c>
      <c r="J38" s="127">
        <v>1</v>
      </c>
      <c r="K38" s="127">
        <v>1</v>
      </c>
      <c r="L38" s="127">
        <v>1</v>
      </c>
      <c r="M38" s="127">
        <v>1</v>
      </c>
      <c r="N38" s="127">
        <v>1</v>
      </c>
      <c r="O38" s="127">
        <v>1</v>
      </c>
      <c r="P38" s="127">
        <v>1</v>
      </c>
      <c r="Q38" s="127">
        <v>1</v>
      </c>
      <c r="R38" s="127">
        <v>1</v>
      </c>
      <c r="S38" s="127">
        <v>1</v>
      </c>
      <c r="T38" s="127">
        <v>1</v>
      </c>
      <c r="U38" s="127">
        <v>1</v>
      </c>
      <c r="V38" s="127">
        <v>1</v>
      </c>
      <c r="W38" s="127">
        <v>1</v>
      </c>
      <c r="X38" s="127">
        <v>1</v>
      </c>
      <c r="Y38" s="127">
        <v>1</v>
      </c>
      <c r="Z38" s="127">
        <v>1</v>
      </c>
      <c r="AA38" s="127">
        <v>1</v>
      </c>
      <c r="AB38" s="127">
        <v>1</v>
      </c>
      <c r="AC38" s="127">
        <v>1</v>
      </c>
      <c r="AD38" s="127">
        <v>1</v>
      </c>
      <c r="AE38" s="127">
        <v>1</v>
      </c>
      <c r="AF38" s="127">
        <v>1</v>
      </c>
      <c r="AG38" s="127">
        <v>1</v>
      </c>
      <c r="AH38" s="127">
        <v>1</v>
      </c>
      <c r="AI38" s="127">
        <v>1</v>
      </c>
      <c r="AJ38" s="127">
        <v>1</v>
      </c>
      <c r="AK38" s="127">
        <v>1</v>
      </c>
      <c r="AL38" s="127">
        <v>1</v>
      </c>
      <c r="AM38" s="127">
        <v>1</v>
      </c>
      <c r="AN38" s="127">
        <v>1</v>
      </c>
      <c r="AO38" s="127">
        <v>1</v>
      </c>
      <c r="AP38" s="127">
        <v>1</v>
      </c>
      <c r="AQ38" s="127">
        <v>1</v>
      </c>
      <c r="AR38" s="127">
        <v>1</v>
      </c>
      <c r="AS38" s="127">
        <v>1</v>
      </c>
      <c r="AT38" s="127">
        <v>1</v>
      </c>
      <c r="AU38" s="127">
        <v>1</v>
      </c>
      <c r="AV38" s="127">
        <v>1</v>
      </c>
      <c r="AW38" s="127">
        <v>1</v>
      </c>
    </row>
    <row r="39" spans="1:49" s="73" customFormat="1" x14ac:dyDescent="0.25">
      <c r="A39" s="7" t="s">
        <v>8</v>
      </c>
      <c r="B39" s="127" t="s">
        <v>3</v>
      </c>
      <c r="C39" s="127" t="s">
        <v>3</v>
      </c>
      <c r="D39" s="127" t="s">
        <v>3</v>
      </c>
      <c r="E39" s="127" t="s">
        <v>3</v>
      </c>
      <c r="F39" s="127">
        <v>0.78</v>
      </c>
      <c r="G39" s="127">
        <v>0.78</v>
      </c>
      <c r="H39" s="127">
        <v>0.78</v>
      </c>
      <c r="I39" s="127">
        <v>0.78</v>
      </c>
      <c r="J39" s="127">
        <v>0.78</v>
      </c>
      <c r="K39" s="127">
        <v>0.78</v>
      </c>
      <c r="L39" s="127">
        <v>0.78</v>
      </c>
      <c r="M39" s="127">
        <v>0.78</v>
      </c>
      <c r="N39" s="127">
        <v>0.78</v>
      </c>
      <c r="O39" s="127">
        <v>0.78</v>
      </c>
      <c r="P39" s="127">
        <v>0.78</v>
      </c>
      <c r="Q39" s="127">
        <v>0.78</v>
      </c>
      <c r="R39" s="127">
        <v>0.78</v>
      </c>
      <c r="S39" s="127">
        <v>0.78</v>
      </c>
      <c r="T39" s="127">
        <v>0.78</v>
      </c>
      <c r="U39" s="127">
        <v>0.78</v>
      </c>
      <c r="V39" s="127">
        <v>0.78</v>
      </c>
      <c r="W39" s="127">
        <v>0.78</v>
      </c>
      <c r="X39" s="127">
        <v>0.77998850281042409</v>
      </c>
      <c r="Y39" s="127">
        <v>0.77998850281042409</v>
      </c>
      <c r="Z39" s="127">
        <v>0.77998850281042409</v>
      </c>
      <c r="AA39" s="127">
        <v>0.78</v>
      </c>
      <c r="AB39" s="127">
        <v>0.78</v>
      </c>
      <c r="AC39" s="127">
        <v>0.78</v>
      </c>
      <c r="AD39" s="127">
        <v>0.78</v>
      </c>
      <c r="AE39" s="127">
        <v>0.78</v>
      </c>
      <c r="AF39" s="127">
        <v>0.78</v>
      </c>
      <c r="AG39" s="127">
        <v>0.78</v>
      </c>
      <c r="AH39" s="127">
        <v>0.78</v>
      </c>
      <c r="AI39" s="127">
        <v>0.78</v>
      </c>
      <c r="AJ39" s="127">
        <v>0.78</v>
      </c>
      <c r="AK39" s="127">
        <v>0.78</v>
      </c>
      <c r="AL39" s="127">
        <v>0.78</v>
      </c>
      <c r="AM39" s="127">
        <v>0.78</v>
      </c>
      <c r="AN39" s="127">
        <v>0.78</v>
      </c>
      <c r="AO39" s="127">
        <v>0.78</v>
      </c>
      <c r="AP39" s="127">
        <v>0.78</v>
      </c>
      <c r="AQ39" s="127">
        <v>0.78</v>
      </c>
      <c r="AR39" s="127">
        <v>0.78</v>
      </c>
      <c r="AS39" s="127">
        <v>0.78</v>
      </c>
      <c r="AT39" s="127">
        <v>0.78</v>
      </c>
      <c r="AU39" s="127">
        <v>0.78</v>
      </c>
      <c r="AV39" s="127">
        <v>0.78</v>
      </c>
      <c r="AW39" s="127">
        <v>0.78</v>
      </c>
    </row>
    <row r="40" spans="1:49" s="73" customFormat="1" x14ac:dyDescent="0.25">
      <c r="A40" s="7" t="s">
        <v>10</v>
      </c>
      <c r="B40" s="127">
        <v>0.65</v>
      </c>
      <c r="C40" s="127">
        <v>0.65</v>
      </c>
      <c r="D40" s="127">
        <v>0.65</v>
      </c>
      <c r="E40" s="127">
        <v>0.65</v>
      </c>
      <c r="F40" s="127">
        <v>0.65</v>
      </c>
      <c r="G40" s="127">
        <v>0.65</v>
      </c>
      <c r="H40" s="127">
        <v>0.65</v>
      </c>
      <c r="I40" s="127">
        <v>0.7</v>
      </c>
      <c r="J40" s="127">
        <v>0.7</v>
      </c>
      <c r="K40" s="127">
        <v>0.7</v>
      </c>
      <c r="L40" s="127">
        <v>0.7</v>
      </c>
      <c r="M40" s="127">
        <v>0.7</v>
      </c>
      <c r="N40" s="127">
        <v>0.7</v>
      </c>
      <c r="O40" s="127">
        <v>0.7</v>
      </c>
      <c r="P40" s="127">
        <v>0.7</v>
      </c>
      <c r="Q40" s="127">
        <v>0.7</v>
      </c>
      <c r="R40" s="127">
        <v>0.7</v>
      </c>
      <c r="S40" s="127">
        <v>0.7</v>
      </c>
      <c r="T40" s="127">
        <v>0.7</v>
      </c>
      <c r="U40" s="127">
        <v>0.7</v>
      </c>
      <c r="V40" s="127">
        <v>0.7</v>
      </c>
      <c r="W40" s="127">
        <v>0.7</v>
      </c>
      <c r="X40" s="127">
        <v>0.7</v>
      </c>
      <c r="Y40" s="127">
        <v>0.7</v>
      </c>
      <c r="Z40" s="127">
        <v>0.7</v>
      </c>
      <c r="AA40" s="127">
        <v>0.7</v>
      </c>
      <c r="AB40" s="127">
        <v>0.7</v>
      </c>
      <c r="AC40" s="127">
        <v>0.7</v>
      </c>
      <c r="AD40" s="127">
        <v>0.7</v>
      </c>
      <c r="AE40" s="127">
        <v>0.7</v>
      </c>
      <c r="AF40" s="127">
        <v>0.7</v>
      </c>
      <c r="AG40" s="127">
        <v>0.7</v>
      </c>
      <c r="AH40" s="127">
        <v>0.7</v>
      </c>
      <c r="AI40" s="127">
        <v>0.7</v>
      </c>
      <c r="AJ40" s="127">
        <v>0.7</v>
      </c>
      <c r="AK40" s="127">
        <v>0.7</v>
      </c>
      <c r="AL40" s="127">
        <v>0.7</v>
      </c>
      <c r="AM40" s="127">
        <v>0.7</v>
      </c>
      <c r="AN40" s="127">
        <v>0.7</v>
      </c>
      <c r="AO40" s="127">
        <v>0.7</v>
      </c>
      <c r="AP40" s="127">
        <v>0.7</v>
      </c>
      <c r="AQ40" s="127">
        <v>0.7</v>
      </c>
      <c r="AR40" s="127">
        <v>0.7</v>
      </c>
      <c r="AS40" s="127">
        <v>0.7</v>
      </c>
      <c r="AT40" s="127">
        <v>0.7</v>
      </c>
      <c r="AU40" s="127">
        <v>0.7</v>
      </c>
      <c r="AV40" s="127">
        <v>0.7</v>
      </c>
      <c r="AW40" s="127">
        <v>0.7</v>
      </c>
    </row>
    <row r="41" spans="1:49" s="73" customFormat="1" x14ac:dyDescent="0.25">
      <c r="A41" s="7" t="s">
        <v>11</v>
      </c>
      <c r="B41" s="127">
        <v>0.5</v>
      </c>
      <c r="C41" s="127">
        <v>0.5</v>
      </c>
      <c r="D41" s="127">
        <v>0.5</v>
      </c>
      <c r="E41" s="127">
        <v>0.5</v>
      </c>
      <c r="F41" s="127">
        <v>0.5</v>
      </c>
      <c r="G41" s="127">
        <v>0.5</v>
      </c>
      <c r="H41" s="127">
        <v>0.5</v>
      </c>
      <c r="I41" s="127">
        <v>0.5</v>
      </c>
      <c r="J41" s="127">
        <v>0.5</v>
      </c>
      <c r="K41" s="127">
        <v>0.5</v>
      </c>
      <c r="L41" s="127">
        <v>0.5</v>
      </c>
      <c r="M41" s="127">
        <v>0.5</v>
      </c>
      <c r="N41" s="127">
        <v>0.5</v>
      </c>
      <c r="O41" s="127">
        <v>0.5</v>
      </c>
      <c r="P41" s="127">
        <v>0.8</v>
      </c>
      <c r="Q41" s="127">
        <v>1</v>
      </c>
      <c r="R41" s="127">
        <v>1</v>
      </c>
      <c r="S41" s="127">
        <v>1</v>
      </c>
      <c r="T41" s="127">
        <v>1</v>
      </c>
      <c r="U41" s="127">
        <v>1</v>
      </c>
      <c r="V41" s="127">
        <v>1</v>
      </c>
      <c r="W41" s="127">
        <v>1</v>
      </c>
      <c r="X41" s="127">
        <v>1</v>
      </c>
      <c r="Y41" s="127">
        <v>1</v>
      </c>
      <c r="Z41" s="127">
        <v>1</v>
      </c>
      <c r="AA41" s="127">
        <v>1</v>
      </c>
      <c r="AB41" s="127">
        <v>1</v>
      </c>
      <c r="AC41" s="127">
        <v>1</v>
      </c>
      <c r="AD41" s="127">
        <v>1</v>
      </c>
      <c r="AE41" s="127">
        <v>1</v>
      </c>
      <c r="AF41" s="127">
        <v>1</v>
      </c>
      <c r="AG41" s="127">
        <v>1</v>
      </c>
      <c r="AH41" s="127">
        <v>1</v>
      </c>
      <c r="AI41" s="127">
        <v>1</v>
      </c>
      <c r="AJ41" s="127">
        <v>1</v>
      </c>
      <c r="AK41" s="127">
        <v>1</v>
      </c>
      <c r="AL41" s="127">
        <v>1</v>
      </c>
      <c r="AM41" s="127">
        <v>1</v>
      </c>
      <c r="AN41" s="127">
        <v>1</v>
      </c>
      <c r="AO41" s="127">
        <v>1</v>
      </c>
      <c r="AP41" s="127">
        <v>1</v>
      </c>
      <c r="AQ41" s="127">
        <v>1</v>
      </c>
      <c r="AR41" s="127">
        <v>1</v>
      </c>
      <c r="AS41" s="127">
        <v>1</v>
      </c>
      <c r="AT41" s="127">
        <v>1</v>
      </c>
      <c r="AU41" s="127">
        <v>1</v>
      </c>
      <c r="AV41" s="127">
        <v>1</v>
      </c>
      <c r="AW41" s="127">
        <v>1</v>
      </c>
    </row>
    <row r="42" spans="1:49" s="73" customFormat="1" ht="12" x14ac:dyDescent="0.25">
      <c r="A42" s="7" t="s">
        <v>302</v>
      </c>
      <c r="B42" s="127">
        <v>0.29699999999999999</v>
      </c>
      <c r="C42" s="127">
        <v>0.29699999999999999</v>
      </c>
      <c r="D42" s="127">
        <v>0.29699999999999999</v>
      </c>
      <c r="E42" s="127">
        <v>0.29699999999999999</v>
      </c>
      <c r="F42" s="127">
        <v>0.33100000000000002</v>
      </c>
      <c r="G42" s="127">
        <v>0.33100000000000002</v>
      </c>
      <c r="H42" s="127">
        <v>0.38</v>
      </c>
      <c r="I42" s="127">
        <v>0.38</v>
      </c>
      <c r="J42" s="127">
        <v>0.38</v>
      </c>
      <c r="K42" s="127">
        <v>0.38</v>
      </c>
      <c r="L42" s="127">
        <v>0.38</v>
      </c>
      <c r="M42" s="127">
        <v>0.38</v>
      </c>
      <c r="N42" s="127">
        <v>0.38</v>
      </c>
      <c r="O42" s="127">
        <v>0.38</v>
      </c>
      <c r="P42" s="127">
        <v>0.38</v>
      </c>
      <c r="Q42" s="127">
        <v>0.55330000000000001</v>
      </c>
      <c r="R42" s="127">
        <v>0.55369999999999997</v>
      </c>
      <c r="S42" s="127">
        <v>0.55369999999999997</v>
      </c>
      <c r="T42" s="127">
        <v>0.55369999999999997</v>
      </c>
      <c r="U42" s="127">
        <v>0.55369999999999997</v>
      </c>
      <c r="V42" s="127">
        <v>0.55369999999999997</v>
      </c>
      <c r="W42" s="127">
        <v>0.55369999999999997</v>
      </c>
      <c r="X42" s="127">
        <v>0.55369999999999997</v>
      </c>
      <c r="Y42" s="127">
        <v>0.55369999999999997</v>
      </c>
      <c r="Z42" s="127">
        <v>0.55369999999999997</v>
      </c>
      <c r="AA42" s="127">
        <v>0.55369999999999997</v>
      </c>
      <c r="AB42" s="127">
        <v>0.55369999999999997</v>
      </c>
      <c r="AC42" s="127">
        <v>0.55369999999999997</v>
      </c>
      <c r="AD42" s="127">
        <v>0.55369999999999997</v>
      </c>
      <c r="AE42" s="127">
        <v>0.55369999999999997</v>
      </c>
      <c r="AF42" s="127">
        <v>0.55369999999999997</v>
      </c>
      <c r="AG42" s="127">
        <v>0.55369999999999997</v>
      </c>
      <c r="AH42" s="127">
        <v>0.55369999999999997</v>
      </c>
      <c r="AI42" s="127">
        <v>0.55369999999999997</v>
      </c>
      <c r="AJ42" s="127">
        <v>0.55369999999999997</v>
      </c>
      <c r="AK42" s="127">
        <v>0.55369999999999997</v>
      </c>
      <c r="AL42" s="127">
        <v>0.55369999999999997</v>
      </c>
      <c r="AM42" s="127">
        <v>0.55369999999999997</v>
      </c>
      <c r="AN42" s="127">
        <v>0.55369999999999997</v>
      </c>
      <c r="AO42" s="127">
        <v>0.55369999999999997</v>
      </c>
      <c r="AP42" s="127">
        <v>0.60933899137915737</v>
      </c>
      <c r="AQ42" s="127">
        <v>0.60933899137915737</v>
      </c>
      <c r="AR42" s="127">
        <v>0.60933899137915737</v>
      </c>
      <c r="AS42" s="127">
        <v>0.60933899137915737</v>
      </c>
      <c r="AT42" s="127">
        <v>0.60933899137915737</v>
      </c>
      <c r="AU42" s="127">
        <v>0.60933899137915737</v>
      </c>
      <c r="AV42" s="127">
        <v>0.60934119774174589</v>
      </c>
      <c r="AW42" s="127">
        <v>0.60934119798769926</v>
      </c>
    </row>
    <row r="43" spans="1:49" s="73" customFormat="1" ht="12" x14ac:dyDescent="0.25">
      <c r="A43" s="7" t="s">
        <v>303</v>
      </c>
      <c r="B43" s="127">
        <v>1</v>
      </c>
      <c r="C43" s="127">
        <v>1</v>
      </c>
      <c r="D43" s="127">
        <v>1</v>
      </c>
      <c r="E43" s="127">
        <v>1</v>
      </c>
      <c r="F43" s="127">
        <v>1</v>
      </c>
      <c r="G43" s="127">
        <v>1</v>
      </c>
      <c r="H43" s="127">
        <v>1</v>
      </c>
      <c r="I43" s="127">
        <v>1</v>
      </c>
      <c r="J43" s="127">
        <v>1</v>
      </c>
      <c r="K43" s="127">
        <v>1</v>
      </c>
      <c r="L43" s="127">
        <v>1</v>
      </c>
      <c r="M43" s="127">
        <v>1</v>
      </c>
      <c r="N43" s="127">
        <v>1</v>
      </c>
      <c r="O43" s="127">
        <v>1</v>
      </c>
      <c r="P43" s="127">
        <v>1</v>
      </c>
      <c r="Q43" s="127">
        <v>1</v>
      </c>
      <c r="R43" s="127">
        <v>1</v>
      </c>
      <c r="S43" s="127">
        <v>1</v>
      </c>
      <c r="T43" s="127">
        <v>1</v>
      </c>
      <c r="U43" s="127">
        <v>1</v>
      </c>
      <c r="V43" s="127">
        <v>1</v>
      </c>
      <c r="W43" s="127">
        <v>1</v>
      </c>
      <c r="X43" s="127">
        <v>1</v>
      </c>
      <c r="Y43" s="127">
        <v>1</v>
      </c>
      <c r="Z43" s="127">
        <v>1</v>
      </c>
      <c r="AA43" s="127">
        <v>1</v>
      </c>
      <c r="AB43" s="127">
        <v>1</v>
      </c>
      <c r="AC43" s="127">
        <v>1</v>
      </c>
      <c r="AD43" s="127">
        <v>1</v>
      </c>
      <c r="AE43" s="127">
        <v>1</v>
      </c>
      <c r="AF43" s="127">
        <v>1</v>
      </c>
      <c r="AG43" s="127">
        <v>1</v>
      </c>
      <c r="AH43" s="127">
        <v>1</v>
      </c>
      <c r="AI43" s="127">
        <v>1</v>
      </c>
      <c r="AJ43" s="127">
        <v>1</v>
      </c>
      <c r="AK43" s="127">
        <v>1</v>
      </c>
      <c r="AL43" s="127">
        <v>1</v>
      </c>
      <c r="AM43" s="127">
        <v>1</v>
      </c>
      <c r="AN43" s="127">
        <v>1</v>
      </c>
      <c r="AO43" s="127">
        <v>1</v>
      </c>
      <c r="AP43" s="127">
        <v>1</v>
      </c>
      <c r="AQ43" s="127">
        <v>1</v>
      </c>
      <c r="AR43" s="127">
        <v>1</v>
      </c>
      <c r="AS43" s="127">
        <v>1</v>
      </c>
      <c r="AT43" s="127">
        <v>1</v>
      </c>
      <c r="AU43" s="127">
        <v>1</v>
      </c>
      <c r="AV43" s="127">
        <v>1</v>
      </c>
      <c r="AW43" s="127">
        <v>1</v>
      </c>
    </row>
    <row r="44" spans="1:49" s="80" customFormat="1" x14ac:dyDescent="0.25">
      <c r="A44" s="7" t="s">
        <v>12</v>
      </c>
      <c r="B44" s="127">
        <v>0.45</v>
      </c>
      <c r="C44" s="127">
        <v>0.45</v>
      </c>
      <c r="D44" s="127">
        <v>0.45</v>
      </c>
      <c r="E44" s="127">
        <v>0.45</v>
      </c>
      <c r="F44" s="127">
        <v>0.45</v>
      </c>
      <c r="G44" s="127">
        <v>0.45</v>
      </c>
      <c r="H44" s="127">
        <v>0.45</v>
      </c>
      <c r="I44" s="127">
        <v>0.45</v>
      </c>
      <c r="J44" s="127">
        <v>0.45</v>
      </c>
      <c r="K44" s="127">
        <v>0.45</v>
      </c>
      <c r="L44" s="127">
        <v>0.45</v>
      </c>
      <c r="M44" s="127">
        <v>0.5</v>
      </c>
      <c r="N44" s="127">
        <v>0.5</v>
      </c>
      <c r="O44" s="127">
        <v>0.5</v>
      </c>
      <c r="P44" s="127">
        <v>0.5</v>
      </c>
      <c r="Q44" s="127">
        <v>0.5</v>
      </c>
      <c r="R44" s="127">
        <v>0.5</v>
      </c>
      <c r="S44" s="127">
        <v>0.5</v>
      </c>
      <c r="T44" s="127">
        <v>0.5</v>
      </c>
      <c r="U44" s="127">
        <v>0.5</v>
      </c>
      <c r="V44" s="127">
        <v>0.5</v>
      </c>
      <c r="W44" s="127">
        <v>0.5</v>
      </c>
      <c r="X44" s="127">
        <v>0.5</v>
      </c>
      <c r="Y44" s="127">
        <v>0.5</v>
      </c>
      <c r="Z44" s="127">
        <v>0.5</v>
      </c>
      <c r="AA44" s="127">
        <v>0.5</v>
      </c>
      <c r="AB44" s="127">
        <v>0.5</v>
      </c>
      <c r="AC44" s="127">
        <v>0.5</v>
      </c>
      <c r="AD44" s="127">
        <v>0.5</v>
      </c>
      <c r="AE44" s="127">
        <v>0.5</v>
      </c>
      <c r="AF44" s="127">
        <v>0.5</v>
      </c>
      <c r="AG44" s="127">
        <v>0.5</v>
      </c>
      <c r="AH44" s="127">
        <v>0.5</v>
      </c>
      <c r="AI44" s="127">
        <v>0.5</v>
      </c>
      <c r="AJ44" s="127">
        <v>0.5</v>
      </c>
      <c r="AK44" s="127">
        <v>0.5</v>
      </c>
      <c r="AL44" s="127">
        <v>0.5</v>
      </c>
      <c r="AM44" s="127">
        <v>0.5</v>
      </c>
      <c r="AN44" s="127">
        <v>0.5</v>
      </c>
      <c r="AO44" s="127">
        <v>0.5</v>
      </c>
      <c r="AP44" s="127">
        <v>0.5</v>
      </c>
      <c r="AQ44" s="127">
        <v>0.5</v>
      </c>
      <c r="AR44" s="127">
        <v>0.5</v>
      </c>
      <c r="AS44" s="127">
        <v>0.5</v>
      </c>
      <c r="AT44" s="127">
        <v>0.5</v>
      </c>
      <c r="AU44" s="127">
        <v>0.5</v>
      </c>
      <c r="AV44" s="127">
        <v>0.5</v>
      </c>
      <c r="AW44" s="127">
        <v>0.5</v>
      </c>
    </row>
    <row r="45" spans="1:49" s="80" customFormat="1" x14ac:dyDescent="0.25">
      <c r="A45" s="7" t="s">
        <v>13</v>
      </c>
      <c r="B45" s="127" t="s">
        <v>3</v>
      </c>
      <c r="C45" s="127" t="s">
        <v>3</v>
      </c>
      <c r="D45" s="127" t="s">
        <v>3</v>
      </c>
      <c r="E45" s="127" t="s">
        <v>3</v>
      </c>
      <c r="F45" s="127" t="s">
        <v>3</v>
      </c>
      <c r="G45" s="127" t="s">
        <v>3</v>
      </c>
      <c r="H45" s="127" t="s">
        <v>3</v>
      </c>
      <c r="I45" s="127" t="s">
        <v>3</v>
      </c>
      <c r="J45" s="127" t="s">
        <v>3</v>
      </c>
      <c r="K45" s="127" t="s">
        <v>3</v>
      </c>
      <c r="L45" s="127" t="s">
        <v>3</v>
      </c>
      <c r="M45" s="127" t="s">
        <v>3</v>
      </c>
      <c r="N45" s="127" t="s">
        <v>3</v>
      </c>
      <c r="O45" s="127" t="s">
        <v>3</v>
      </c>
      <c r="P45" s="127">
        <v>0.88</v>
      </c>
      <c r="Q45" s="127">
        <v>0.88</v>
      </c>
      <c r="R45" s="127">
        <v>0.88</v>
      </c>
      <c r="S45" s="127">
        <v>0.88</v>
      </c>
      <c r="T45" s="127">
        <v>0.88</v>
      </c>
      <c r="U45" s="127">
        <v>0.88</v>
      </c>
      <c r="V45" s="127">
        <v>0.88</v>
      </c>
      <c r="W45" s="127">
        <v>0.88</v>
      </c>
      <c r="X45" s="127">
        <v>0.88</v>
      </c>
      <c r="Y45" s="127">
        <v>0.88</v>
      </c>
      <c r="Z45" s="127">
        <v>0.88</v>
      </c>
      <c r="AA45" s="127">
        <v>0.88</v>
      </c>
      <c r="AB45" s="127">
        <v>0.88</v>
      </c>
      <c r="AC45" s="127">
        <v>0.88</v>
      </c>
      <c r="AD45" s="127">
        <v>0.88</v>
      </c>
      <c r="AE45" s="127">
        <v>0.88</v>
      </c>
      <c r="AF45" s="127">
        <v>0.88</v>
      </c>
      <c r="AG45" s="127">
        <v>0.88</v>
      </c>
      <c r="AH45" s="127">
        <v>0.88</v>
      </c>
      <c r="AI45" s="127">
        <v>0.88</v>
      </c>
      <c r="AJ45" s="127">
        <v>0.88</v>
      </c>
      <c r="AK45" s="127">
        <v>0.88</v>
      </c>
      <c r="AL45" s="127">
        <v>0.88</v>
      </c>
      <c r="AM45" s="127">
        <v>0.88</v>
      </c>
      <c r="AN45" s="127">
        <v>0.88</v>
      </c>
      <c r="AO45" s="127">
        <v>0.88</v>
      </c>
      <c r="AP45" s="127">
        <v>0.88</v>
      </c>
      <c r="AQ45" s="127">
        <v>0.88</v>
      </c>
      <c r="AR45" s="127">
        <v>0.88</v>
      </c>
      <c r="AS45" s="127">
        <v>0.88</v>
      </c>
      <c r="AT45" s="127">
        <v>0.88</v>
      </c>
      <c r="AU45" s="127">
        <v>0.88</v>
      </c>
      <c r="AV45" s="127">
        <v>0.88</v>
      </c>
      <c r="AW45" s="127">
        <v>0.88</v>
      </c>
    </row>
    <row r="46" spans="1:49" s="80" customFormat="1" x14ac:dyDescent="0.25">
      <c r="A46" s="7" t="s">
        <v>29</v>
      </c>
      <c r="B46" s="127" t="s">
        <v>3</v>
      </c>
      <c r="C46" s="127" t="s">
        <v>3</v>
      </c>
      <c r="D46" s="127" t="s">
        <v>3</v>
      </c>
      <c r="E46" s="127" t="s">
        <v>3</v>
      </c>
      <c r="F46" s="127" t="s">
        <v>3</v>
      </c>
      <c r="G46" s="127" t="s">
        <v>3</v>
      </c>
      <c r="H46" s="127" t="s">
        <v>3</v>
      </c>
      <c r="I46" s="127" t="s">
        <v>3</v>
      </c>
      <c r="J46" s="127" t="s">
        <v>3</v>
      </c>
      <c r="K46" s="127" t="s">
        <v>3</v>
      </c>
      <c r="L46" s="127" t="s">
        <v>3</v>
      </c>
      <c r="M46" s="127" t="s">
        <v>3</v>
      </c>
      <c r="N46" s="127" t="s">
        <v>3</v>
      </c>
      <c r="O46" s="127" t="s">
        <v>3</v>
      </c>
      <c r="P46" s="127" t="s">
        <v>3</v>
      </c>
      <c r="Q46" s="127" t="s">
        <v>3</v>
      </c>
      <c r="R46" s="127" t="s">
        <v>3</v>
      </c>
      <c r="S46" s="127">
        <v>0.88</v>
      </c>
      <c r="T46" s="127">
        <v>0.88</v>
      </c>
      <c r="U46" s="127">
        <v>0.88</v>
      </c>
      <c r="V46" s="127">
        <v>0.88</v>
      </c>
      <c r="W46" s="127">
        <v>0.88</v>
      </c>
      <c r="X46" s="127">
        <v>0.88</v>
      </c>
      <c r="Y46" s="127">
        <v>0.88</v>
      </c>
      <c r="Z46" s="127">
        <v>0.88</v>
      </c>
      <c r="AA46" s="127">
        <v>0.88</v>
      </c>
      <c r="AB46" s="127">
        <v>0.88</v>
      </c>
      <c r="AC46" s="127">
        <v>0.88</v>
      </c>
      <c r="AD46" s="127">
        <v>0.88</v>
      </c>
      <c r="AE46" s="127">
        <v>0.88</v>
      </c>
      <c r="AF46" s="127">
        <v>0.88</v>
      </c>
      <c r="AG46" s="127">
        <v>0.88</v>
      </c>
      <c r="AH46" s="127">
        <v>0.88</v>
      </c>
      <c r="AI46" s="127">
        <v>0.88</v>
      </c>
      <c r="AJ46" s="127">
        <v>0.88</v>
      </c>
      <c r="AK46" s="127">
        <v>0.88</v>
      </c>
      <c r="AL46" s="127">
        <v>0.88</v>
      </c>
      <c r="AM46" s="127">
        <v>0.88</v>
      </c>
      <c r="AN46" s="127">
        <v>0.88</v>
      </c>
      <c r="AO46" s="127">
        <v>0.88</v>
      </c>
      <c r="AP46" s="127">
        <v>0.88</v>
      </c>
      <c r="AQ46" s="127">
        <v>0.88</v>
      </c>
      <c r="AR46" s="127">
        <v>0.88</v>
      </c>
      <c r="AS46" s="127">
        <v>0.88</v>
      </c>
      <c r="AT46" s="127">
        <v>0.88</v>
      </c>
      <c r="AU46" s="127">
        <v>0.88</v>
      </c>
      <c r="AV46" s="127">
        <v>0.88</v>
      </c>
      <c r="AW46" s="127">
        <v>0.88</v>
      </c>
    </row>
    <row r="47" spans="1:49" s="80" customFormat="1" ht="12" x14ac:dyDescent="0.25">
      <c r="A47" s="7" t="s">
        <v>300</v>
      </c>
      <c r="B47" s="127">
        <v>0.36</v>
      </c>
      <c r="C47" s="127">
        <v>0.36</v>
      </c>
      <c r="D47" s="127">
        <v>0.36</v>
      </c>
      <c r="E47" s="127">
        <v>0.36</v>
      </c>
      <c r="F47" s="127">
        <v>0.36</v>
      </c>
      <c r="G47" s="127">
        <v>0.36</v>
      </c>
      <c r="H47" s="127">
        <v>0.36</v>
      </c>
      <c r="I47" s="127">
        <v>0.36</v>
      </c>
      <c r="J47" s="127">
        <v>0.36</v>
      </c>
      <c r="K47" s="127">
        <v>0.36</v>
      </c>
      <c r="L47" s="127">
        <v>0.36</v>
      </c>
      <c r="M47" s="127">
        <v>0.36</v>
      </c>
      <c r="N47" s="127">
        <v>0.36</v>
      </c>
      <c r="O47" s="127">
        <v>0.36</v>
      </c>
      <c r="P47" s="127">
        <v>0.36</v>
      </c>
      <c r="Q47" s="127">
        <v>0.36</v>
      </c>
      <c r="R47" s="127">
        <v>0.36</v>
      </c>
      <c r="S47" s="127">
        <v>0.36</v>
      </c>
      <c r="T47" s="127">
        <v>0.36</v>
      </c>
      <c r="U47" s="127">
        <v>0.36</v>
      </c>
      <c r="V47" s="127">
        <v>0.36</v>
      </c>
      <c r="W47" s="127">
        <v>0.36</v>
      </c>
      <c r="X47" s="127">
        <v>0.36</v>
      </c>
      <c r="Y47" s="127">
        <v>0.36</v>
      </c>
      <c r="Z47" s="127">
        <v>0.36</v>
      </c>
      <c r="AA47" s="127">
        <v>0.36</v>
      </c>
      <c r="AB47" s="127">
        <v>0.36</v>
      </c>
      <c r="AC47" s="127">
        <v>0.36</v>
      </c>
      <c r="AD47" s="127">
        <v>0.36</v>
      </c>
      <c r="AE47" s="127">
        <v>0.36</v>
      </c>
      <c r="AF47" s="127">
        <v>0.36</v>
      </c>
      <c r="AG47" s="127">
        <v>0.36</v>
      </c>
      <c r="AH47" s="127">
        <v>0.36</v>
      </c>
      <c r="AI47" s="127">
        <v>0.36</v>
      </c>
      <c r="AJ47" s="127">
        <v>0.36</v>
      </c>
      <c r="AK47" s="127">
        <v>0.36</v>
      </c>
      <c r="AL47" s="127">
        <v>0.36</v>
      </c>
      <c r="AM47" s="127">
        <v>0.36</v>
      </c>
      <c r="AN47" s="127">
        <v>0.36</v>
      </c>
      <c r="AO47" s="127">
        <v>0.36</v>
      </c>
      <c r="AP47" s="127">
        <v>0.42579999999999996</v>
      </c>
      <c r="AQ47" s="127">
        <v>0.42579999999999996</v>
      </c>
      <c r="AR47" s="127">
        <v>0.42579999999999996</v>
      </c>
      <c r="AS47" s="127">
        <v>0.42579999999999996</v>
      </c>
      <c r="AT47" s="127">
        <v>0.42579999999999996</v>
      </c>
      <c r="AU47" s="127">
        <v>0.42579999999999996</v>
      </c>
      <c r="AV47" s="127">
        <v>0.42579999999999996</v>
      </c>
      <c r="AW47" s="127">
        <v>0.42579999999999996</v>
      </c>
    </row>
    <row r="48" spans="1:49" s="80" customFormat="1" x14ac:dyDescent="0.25">
      <c r="A48" s="7" t="s">
        <v>37</v>
      </c>
      <c r="B48" s="127">
        <v>0.375</v>
      </c>
      <c r="C48" s="127">
        <v>0.375</v>
      </c>
      <c r="D48" s="127">
        <v>0.378</v>
      </c>
      <c r="E48" s="127">
        <v>0.378</v>
      </c>
      <c r="F48" s="127">
        <v>0.378</v>
      </c>
      <c r="G48" s="127">
        <v>0.378</v>
      </c>
      <c r="H48" s="127">
        <v>0.378</v>
      </c>
      <c r="I48" s="127">
        <v>0.378</v>
      </c>
      <c r="J48" s="127">
        <v>0.378</v>
      </c>
      <c r="K48" s="127">
        <v>0.378</v>
      </c>
      <c r="L48" s="127">
        <v>0.378</v>
      </c>
      <c r="M48" s="127">
        <v>0.378</v>
      </c>
      <c r="N48" s="127">
        <v>0.378</v>
      </c>
      <c r="O48" s="127">
        <v>0.378</v>
      </c>
      <c r="P48" s="127">
        <v>0.378</v>
      </c>
      <c r="Q48" s="127">
        <v>0.378</v>
      </c>
      <c r="R48" s="127">
        <v>0.378</v>
      </c>
      <c r="S48" s="127">
        <v>0.378</v>
      </c>
      <c r="T48" s="127">
        <v>0.378</v>
      </c>
      <c r="U48" s="127">
        <v>0.378</v>
      </c>
      <c r="V48" s="127">
        <v>0.378</v>
      </c>
      <c r="W48" s="127">
        <v>0.378</v>
      </c>
      <c r="X48" s="127">
        <v>0.378</v>
      </c>
      <c r="Y48" s="127">
        <v>0.378</v>
      </c>
      <c r="Z48" s="127">
        <v>0.378</v>
      </c>
      <c r="AA48" s="127">
        <v>0.378</v>
      </c>
      <c r="AB48" s="127">
        <v>0.378</v>
      </c>
      <c r="AC48" s="127">
        <v>0.378</v>
      </c>
      <c r="AD48" s="127">
        <v>0.378</v>
      </c>
      <c r="AE48" s="127">
        <v>0.378</v>
      </c>
      <c r="AF48" s="127">
        <v>0.378</v>
      </c>
      <c r="AG48" s="127">
        <v>0.378</v>
      </c>
      <c r="AH48" s="127">
        <v>0.3755</v>
      </c>
      <c r="AI48" s="127">
        <v>0.3755</v>
      </c>
      <c r="AJ48" s="127">
        <v>0.3755</v>
      </c>
      <c r="AK48" s="127">
        <v>0.3755</v>
      </c>
      <c r="AL48" s="127">
        <v>0.3755</v>
      </c>
      <c r="AM48" s="127">
        <v>0.3755</v>
      </c>
      <c r="AN48" s="127">
        <v>0.3755</v>
      </c>
      <c r="AO48" s="127">
        <v>0.3755</v>
      </c>
      <c r="AP48" s="127">
        <v>0.57550000000000001</v>
      </c>
      <c r="AQ48" s="127">
        <v>0.57550000000000001</v>
      </c>
      <c r="AR48" s="127">
        <v>0.57550000000000001</v>
      </c>
      <c r="AS48" s="127">
        <v>0.57550000000000001</v>
      </c>
      <c r="AT48" s="127">
        <v>0.57550000000000001</v>
      </c>
      <c r="AU48" s="127">
        <v>0.57550000000000001</v>
      </c>
      <c r="AV48" s="127">
        <v>0.57550000000000001</v>
      </c>
      <c r="AW48" s="127">
        <v>0.57550000000000001</v>
      </c>
    </row>
    <row r="49" spans="1:49" s="80" customFormat="1" x14ac:dyDescent="0.25">
      <c r="A49" s="7" t="s">
        <v>15</v>
      </c>
      <c r="B49" s="127">
        <v>0.3</v>
      </c>
      <c r="C49" s="127">
        <v>0.3</v>
      </c>
      <c r="D49" s="127">
        <v>0.3</v>
      </c>
      <c r="E49" s="127">
        <v>0.3</v>
      </c>
      <c r="F49" s="127">
        <v>0.3</v>
      </c>
      <c r="G49" s="127">
        <v>0.3</v>
      </c>
      <c r="H49" s="127">
        <v>0.3</v>
      </c>
      <c r="I49" s="127">
        <v>0.3</v>
      </c>
      <c r="J49" s="127">
        <v>0.3</v>
      </c>
      <c r="K49" s="127">
        <v>0.3</v>
      </c>
      <c r="L49" s="127">
        <v>0.3</v>
      </c>
      <c r="M49" s="127">
        <v>0.3</v>
      </c>
      <c r="N49" s="127">
        <v>0.3</v>
      </c>
      <c r="O49" s="127">
        <v>0.3</v>
      </c>
      <c r="P49" s="127">
        <v>0.3</v>
      </c>
      <c r="Q49" s="127">
        <v>0.3</v>
      </c>
      <c r="R49" s="127">
        <v>0.3</v>
      </c>
      <c r="S49" s="127">
        <v>0.3</v>
      </c>
      <c r="T49" s="127">
        <v>0.3</v>
      </c>
      <c r="U49" s="127">
        <v>0.3</v>
      </c>
      <c r="V49" s="127">
        <v>0.3</v>
      </c>
      <c r="W49" s="127">
        <v>0.3</v>
      </c>
      <c r="X49" s="127">
        <v>0.3</v>
      </c>
      <c r="Y49" s="127">
        <v>0.3</v>
      </c>
      <c r="Z49" s="127">
        <v>0.3</v>
      </c>
      <c r="AA49" s="127">
        <v>0.3</v>
      </c>
      <c r="AB49" s="127">
        <v>0.3</v>
      </c>
      <c r="AC49" s="127">
        <v>0.3</v>
      </c>
      <c r="AD49" s="127">
        <v>0.3</v>
      </c>
      <c r="AE49" s="127">
        <v>0.3</v>
      </c>
      <c r="AF49" s="127">
        <v>0.3</v>
      </c>
      <c r="AG49" s="127">
        <v>0.3</v>
      </c>
      <c r="AH49" s="127">
        <v>0.3</v>
      </c>
      <c r="AI49" s="127">
        <v>0.3</v>
      </c>
      <c r="AJ49" s="127">
        <v>0.3</v>
      </c>
      <c r="AK49" s="127">
        <v>0.3</v>
      </c>
      <c r="AL49" s="127">
        <v>0.3</v>
      </c>
      <c r="AM49" s="127">
        <v>0.3</v>
      </c>
      <c r="AN49" s="127">
        <v>0.3</v>
      </c>
      <c r="AO49" s="127">
        <v>0</v>
      </c>
      <c r="AP49" s="138">
        <v>0</v>
      </c>
      <c r="AQ49" s="138">
        <v>0</v>
      </c>
      <c r="AR49" s="138">
        <v>0</v>
      </c>
      <c r="AS49" s="138">
        <v>1</v>
      </c>
      <c r="AT49" s="138">
        <v>0</v>
      </c>
      <c r="AU49" s="138">
        <v>0</v>
      </c>
      <c r="AV49" s="138">
        <v>0</v>
      </c>
      <c r="AW49" s="138">
        <v>0</v>
      </c>
    </row>
    <row r="50" spans="1:49" s="80" customFormat="1" x14ac:dyDescent="0.25">
      <c r="A50" s="7" t="s">
        <v>16</v>
      </c>
      <c r="B50" s="127">
        <v>8.4000000000000005E-2</v>
      </c>
      <c r="C50" s="127">
        <v>8.4000000000000005E-2</v>
      </c>
      <c r="D50" s="127">
        <v>8.4000000000000005E-2</v>
      </c>
      <c r="E50" s="127">
        <v>8.4000000000000005E-2</v>
      </c>
      <c r="F50" s="127">
        <v>8.4000000000000005E-2</v>
      </c>
      <c r="G50" s="127">
        <v>8.4000000000000005E-2</v>
      </c>
      <c r="H50" s="127">
        <v>8.4000000000000005E-2</v>
      </c>
      <c r="I50" s="127">
        <v>8.4000000000000005E-2</v>
      </c>
      <c r="J50" s="127">
        <v>8.4000000000000005E-2</v>
      </c>
      <c r="K50" s="127">
        <v>8.4000000000000005E-2</v>
      </c>
      <c r="L50" s="127">
        <v>8.4000000000000005E-2</v>
      </c>
      <c r="M50" s="127">
        <v>8.4000000000000005E-2</v>
      </c>
      <c r="N50" s="127">
        <v>8.4000000000000005E-2</v>
      </c>
      <c r="O50" s="127">
        <v>8.4000000000000005E-2</v>
      </c>
      <c r="P50" s="127">
        <v>8.4000000000000005E-2</v>
      </c>
      <c r="Q50" s="127">
        <v>8.4000000000000005E-2</v>
      </c>
      <c r="R50" s="127">
        <v>8.4000000000000005E-2</v>
      </c>
      <c r="S50" s="127">
        <v>8.4000000000000005E-2</v>
      </c>
      <c r="T50" s="127">
        <v>8.4000000000000005E-2</v>
      </c>
      <c r="U50" s="127">
        <v>8.4000000000000005E-2</v>
      </c>
      <c r="V50" s="127">
        <v>8.4000000000000005E-2</v>
      </c>
      <c r="W50" s="127">
        <v>8.4000000000000005E-2</v>
      </c>
      <c r="X50" s="127">
        <v>8.4000000000000005E-2</v>
      </c>
      <c r="Y50" s="127">
        <v>8.4000000000000005E-2</v>
      </c>
      <c r="Z50" s="127">
        <v>8.4000000000000005E-2</v>
      </c>
      <c r="AA50" s="127">
        <v>8.4000000000000005E-2</v>
      </c>
      <c r="AB50" s="127">
        <v>8.4000000000000005E-2</v>
      </c>
      <c r="AC50" s="127">
        <v>8.4000000000000005E-2</v>
      </c>
      <c r="AD50" s="127">
        <v>8.4000000000000005E-2</v>
      </c>
      <c r="AE50" s="127">
        <v>8.4000000000000005E-2</v>
      </c>
      <c r="AF50" s="127">
        <v>8.4000000000000005E-2</v>
      </c>
      <c r="AG50" s="127">
        <v>8.4000000000000005E-2</v>
      </c>
      <c r="AH50" s="127">
        <v>8.4000000000000005E-2</v>
      </c>
      <c r="AI50" s="127">
        <v>8.4000000000000005E-2</v>
      </c>
      <c r="AJ50" s="127">
        <v>8.4000000000000005E-2</v>
      </c>
      <c r="AK50" s="127">
        <v>8.4000000000000005E-2</v>
      </c>
      <c r="AL50" s="127">
        <v>8.4000000000000005E-2</v>
      </c>
      <c r="AM50" s="127">
        <v>8.4000000000000005E-2</v>
      </c>
      <c r="AN50" s="127">
        <v>0</v>
      </c>
      <c r="AO50" s="127">
        <v>0</v>
      </c>
      <c r="AP50" s="138">
        <v>0</v>
      </c>
      <c r="AQ50" s="138">
        <v>0</v>
      </c>
      <c r="AR50" s="138">
        <v>0</v>
      </c>
      <c r="AS50" s="138">
        <v>1</v>
      </c>
      <c r="AT50" s="138">
        <v>0</v>
      </c>
      <c r="AU50" s="138">
        <v>0</v>
      </c>
      <c r="AV50" s="138">
        <v>0</v>
      </c>
      <c r="AW50" s="138">
        <v>0</v>
      </c>
    </row>
    <row r="51" spans="1:49" s="80" customFormat="1" x14ac:dyDescent="0.25">
      <c r="A51" s="7" t="s">
        <v>9</v>
      </c>
      <c r="B51" s="127">
        <v>0.64</v>
      </c>
      <c r="C51" s="127">
        <v>0.64</v>
      </c>
      <c r="D51" s="127">
        <v>0.64</v>
      </c>
      <c r="E51" s="127">
        <v>0.64</v>
      </c>
      <c r="F51" s="127">
        <v>0.64</v>
      </c>
      <c r="G51" s="127">
        <v>0.64</v>
      </c>
      <c r="H51" s="127">
        <v>0.64</v>
      </c>
      <c r="I51" s="127">
        <v>0.64</v>
      </c>
      <c r="J51" s="127">
        <v>0.64</v>
      </c>
      <c r="K51" s="127">
        <v>0.64</v>
      </c>
      <c r="L51" s="127">
        <v>0.64</v>
      </c>
      <c r="M51" s="127">
        <v>0.64</v>
      </c>
      <c r="N51" s="127">
        <v>0.64</v>
      </c>
      <c r="O51" s="127">
        <v>0.64</v>
      </c>
      <c r="P51" s="127">
        <v>0.64</v>
      </c>
      <c r="Q51" s="127">
        <v>0.64</v>
      </c>
      <c r="R51" s="127">
        <v>0.64</v>
      </c>
      <c r="S51" s="127">
        <v>0.64</v>
      </c>
      <c r="T51" s="127">
        <v>0.64</v>
      </c>
      <c r="U51" s="127">
        <v>0.64</v>
      </c>
      <c r="V51" s="127">
        <v>0.64</v>
      </c>
      <c r="W51" s="127">
        <v>0.64</v>
      </c>
      <c r="X51" s="127">
        <v>0.64</v>
      </c>
      <c r="Y51" s="127">
        <v>0.64</v>
      </c>
      <c r="Z51" s="127">
        <v>0.64</v>
      </c>
      <c r="AA51" s="127">
        <v>0.64</v>
      </c>
      <c r="AB51" s="127">
        <v>0.64</v>
      </c>
      <c r="AC51" s="127">
        <v>0.64</v>
      </c>
      <c r="AD51" s="127">
        <v>0.64</v>
      </c>
      <c r="AE51" s="127">
        <v>0.64</v>
      </c>
      <c r="AF51" s="127">
        <v>0.64</v>
      </c>
      <c r="AG51" s="127">
        <v>0.64</v>
      </c>
      <c r="AH51" s="127">
        <v>0.64</v>
      </c>
      <c r="AI51" s="127">
        <v>0.64</v>
      </c>
      <c r="AJ51" s="127">
        <v>0.64</v>
      </c>
      <c r="AK51" s="127">
        <v>0.64</v>
      </c>
      <c r="AL51" s="127">
        <v>0.64</v>
      </c>
      <c r="AM51" s="127">
        <v>0.64</v>
      </c>
      <c r="AN51" s="127">
        <v>0.64</v>
      </c>
      <c r="AO51" s="127">
        <v>0.64</v>
      </c>
      <c r="AP51" s="127">
        <v>0.64</v>
      </c>
      <c r="AQ51" s="127">
        <v>0.64</v>
      </c>
      <c r="AR51" s="127">
        <v>0.64</v>
      </c>
      <c r="AS51" s="127">
        <v>0.64</v>
      </c>
      <c r="AT51" s="127">
        <v>0.64</v>
      </c>
      <c r="AU51" s="127">
        <v>0.64</v>
      </c>
      <c r="AV51" s="127">
        <v>0.64</v>
      </c>
      <c r="AW51" s="127">
        <v>0.64</v>
      </c>
    </row>
    <row r="52" spans="1:49" s="80" customFormat="1" x14ac:dyDescent="0.25">
      <c r="A52" s="7" t="s">
        <v>32</v>
      </c>
      <c r="B52" s="127" t="s">
        <v>3</v>
      </c>
      <c r="C52" s="127" t="s">
        <v>3</v>
      </c>
      <c r="D52" s="127" t="s">
        <v>3</v>
      </c>
      <c r="E52" s="127" t="s">
        <v>3</v>
      </c>
      <c r="F52" s="127" t="s">
        <v>3</v>
      </c>
      <c r="G52" s="127" t="s">
        <v>3</v>
      </c>
      <c r="H52" s="127" t="s">
        <v>3</v>
      </c>
      <c r="I52" s="127" t="s">
        <v>3</v>
      </c>
      <c r="J52" s="127" t="s">
        <v>3</v>
      </c>
      <c r="K52" s="127" t="s">
        <v>3</v>
      </c>
      <c r="L52" s="127" t="s">
        <v>3</v>
      </c>
      <c r="M52" s="127" t="s">
        <v>3</v>
      </c>
      <c r="N52" s="127" t="s">
        <v>3</v>
      </c>
      <c r="O52" s="127" t="s">
        <v>3</v>
      </c>
      <c r="P52" s="127">
        <v>0.41</v>
      </c>
      <c r="Q52" s="127">
        <v>0.41</v>
      </c>
      <c r="R52" s="127">
        <v>0.41</v>
      </c>
      <c r="S52" s="127">
        <v>0.41</v>
      </c>
      <c r="T52" s="127">
        <v>0.41</v>
      </c>
      <c r="U52" s="127">
        <v>0.41</v>
      </c>
      <c r="V52" s="127">
        <v>0.41</v>
      </c>
      <c r="W52" s="127">
        <v>0.41</v>
      </c>
      <c r="X52" s="127">
        <v>0.41</v>
      </c>
      <c r="Y52" s="127">
        <v>0.41</v>
      </c>
      <c r="Z52" s="127">
        <v>0.41</v>
      </c>
      <c r="AA52" s="127">
        <v>0.41</v>
      </c>
      <c r="AB52" s="127">
        <v>0.41</v>
      </c>
      <c r="AC52" s="127">
        <v>0.41</v>
      </c>
      <c r="AD52" s="127">
        <v>0.41</v>
      </c>
      <c r="AE52" s="127">
        <v>0.41</v>
      </c>
      <c r="AF52" s="127">
        <v>0.41</v>
      </c>
      <c r="AG52" s="127">
        <v>0.41</v>
      </c>
      <c r="AH52" s="127">
        <v>0.41</v>
      </c>
      <c r="AI52" s="127">
        <v>0.41</v>
      </c>
      <c r="AJ52" s="127">
        <v>0.41</v>
      </c>
      <c r="AK52" s="127">
        <v>0.41</v>
      </c>
      <c r="AL52" s="127">
        <v>0.41</v>
      </c>
      <c r="AM52" s="127">
        <v>0.41</v>
      </c>
      <c r="AN52" s="127">
        <v>0.41</v>
      </c>
      <c r="AO52" s="127">
        <v>0.41</v>
      </c>
      <c r="AP52" s="127">
        <v>0.41</v>
      </c>
      <c r="AQ52" s="127">
        <v>0.41</v>
      </c>
      <c r="AR52" s="127">
        <v>0.41</v>
      </c>
      <c r="AS52" s="127">
        <v>0.41</v>
      </c>
      <c r="AT52" s="127">
        <v>0.41</v>
      </c>
      <c r="AU52" s="127">
        <v>0.41</v>
      </c>
      <c r="AV52" s="127">
        <v>0.41</v>
      </c>
      <c r="AW52" s="127">
        <v>0.41</v>
      </c>
    </row>
    <row r="53" spans="1:49" s="80" customFormat="1" x14ac:dyDescent="0.25">
      <c r="A53" s="7" t="s">
        <v>234</v>
      </c>
      <c r="B53" s="127" t="s">
        <v>3</v>
      </c>
      <c r="C53" s="127" t="s">
        <v>3</v>
      </c>
      <c r="D53" s="127" t="s">
        <v>3</v>
      </c>
      <c r="E53" s="127" t="s">
        <v>3</v>
      </c>
      <c r="F53" s="127" t="s">
        <v>3</v>
      </c>
      <c r="G53" s="127" t="s">
        <v>3</v>
      </c>
      <c r="H53" s="127" t="s">
        <v>3</v>
      </c>
      <c r="I53" s="127" t="s">
        <v>3</v>
      </c>
      <c r="J53" s="127" t="s">
        <v>3</v>
      </c>
      <c r="K53" s="127" t="s">
        <v>3</v>
      </c>
      <c r="L53" s="127" t="s">
        <v>3</v>
      </c>
      <c r="M53" s="127" t="s">
        <v>3</v>
      </c>
      <c r="N53" s="127" t="s">
        <v>3</v>
      </c>
      <c r="O53" s="127" t="s">
        <v>3</v>
      </c>
      <c r="P53" s="127" t="s">
        <v>3</v>
      </c>
      <c r="Q53" s="127" t="s">
        <v>3</v>
      </c>
      <c r="R53" s="127" t="s">
        <v>3</v>
      </c>
      <c r="S53" s="127" t="s">
        <v>3</v>
      </c>
      <c r="T53" s="127" t="s">
        <v>3</v>
      </c>
      <c r="U53" s="127" t="s">
        <v>3</v>
      </c>
      <c r="V53" s="127" t="s">
        <v>3</v>
      </c>
      <c r="W53" s="127" t="s">
        <v>3</v>
      </c>
      <c r="X53" s="127" t="s">
        <v>3</v>
      </c>
      <c r="Y53" s="127" t="s">
        <v>3</v>
      </c>
      <c r="Z53" s="127" t="s">
        <v>3</v>
      </c>
      <c r="AA53" s="127" t="s">
        <v>3</v>
      </c>
      <c r="AB53" s="127" t="s">
        <v>3</v>
      </c>
      <c r="AC53" s="127" t="s">
        <v>3</v>
      </c>
      <c r="AD53" s="127" t="s">
        <v>3</v>
      </c>
      <c r="AE53" s="127" t="s">
        <v>3</v>
      </c>
      <c r="AF53" s="127" t="s">
        <v>3</v>
      </c>
      <c r="AG53" s="127" t="s">
        <v>3</v>
      </c>
      <c r="AH53" s="127" t="s">
        <v>3</v>
      </c>
      <c r="AI53" s="127" t="s">
        <v>3</v>
      </c>
      <c r="AJ53" s="127" t="s">
        <v>3</v>
      </c>
      <c r="AK53" s="127">
        <v>0.54</v>
      </c>
      <c r="AL53" s="127">
        <v>0.54</v>
      </c>
      <c r="AM53" s="127">
        <v>0.54</v>
      </c>
      <c r="AN53" s="127">
        <v>0.54</v>
      </c>
      <c r="AO53" s="127">
        <v>0.54</v>
      </c>
      <c r="AP53" s="127">
        <v>0.54</v>
      </c>
      <c r="AQ53" s="127">
        <v>0.54</v>
      </c>
      <c r="AR53" s="127">
        <v>0.54</v>
      </c>
      <c r="AS53" s="127">
        <v>0.54</v>
      </c>
      <c r="AT53" s="127">
        <v>0.54</v>
      </c>
      <c r="AU53" s="127">
        <v>0.54</v>
      </c>
      <c r="AV53" s="127">
        <v>0.54</v>
      </c>
      <c r="AW53" s="127">
        <v>0.54</v>
      </c>
    </row>
    <row r="54" spans="1:49" s="73" customFormat="1" ht="12" x14ac:dyDescent="0.25">
      <c r="A54" s="7" t="s">
        <v>301</v>
      </c>
      <c r="B54" s="127">
        <v>0.77</v>
      </c>
      <c r="C54" s="127">
        <v>0.77</v>
      </c>
      <c r="D54" s="127">
        <v>0.77</v>
      </c>
      <c r="E54" s="127">
        <v>0.77</v>
      </c>
      <c r="F54" s="127">
        <v>0.77</v>
      </c>
      <c r="G54" s="127">
        <v>0.77</v>
      </c>
      <c r="H54" s="127">
        <v>0.77</v>
      </c>
      <c r="I54" s="127">
        <v>0.77</v>
      </c>
      <c r="J54" s="127">
        <v>0.77</v>
      </c>
      <c r="K54" s="127">
        <v>0.77</v>
      </c>
      <c r="L54" s="127">
        <v>0.77</v>
      </c>
      <c r="M54" s="127">
        <v>0.77</v>
      </c>
      <c r="N54" s="127">
        <v>0.77</v>
      </c>
      <c r="O54" s="127">
        <v>0.77</v>
      </c>
      <c r="P54" s="127">
        <v>0.77</v>
      </c>
      <c r="Q54" s="127">
        <v>0.77</v>
      </c>
      <c r="R54" s="127">
        <v>0.77</v>
      </c>
      <c r="S54" s="127">
        <v>0.77</v>
      </c>
      <c r="T54" s="127">
        <v>0.77</v>
      </c>
      <c r="U54" s="127">
        <v>0.77</v>
      </c>
      <c r="V54" s="127">
        <v>0.77</v>
      </c>
      <c r="W54" s="127">
        <v>0.77</v>
      </c>
      <c r="X54" s="127">
        <v>0.77</v>
      </c>
      <c r="Y54" s="127">
        <v>0.77</v>
      </c>
      <c r="Z54" s="127">
        <v>0.77</v>
      </c>
      <c r="AA54" s="127">
        <v>0.77</v>
      </c>
      <c r="AB54" s="127">
        <v>0.77</v>
      </c>
      <c r="AC54" s="127">
        <v>0.77</v>
      </c>
      <c r="AD54" s="127">
        <v>0.77</v>
      </c>
      <c r="AE54" s="127">
        <v>0.77</v>
      </c>
      <c r="AF54" s="127">
        <v>0.77</v>
      </c>
      <c r="AG54" s="127">
        <v>0.77</v>
      </c>
      <c r="AH54" s="127">
        <v>0.77</v>
      </c>
      <c r="AI54" s="127">
        <v>0.77</v>
      </c>
      <c r="AJ54" s="127">
        <v>0.77</v>
      </c>
      <c r="AK54" s="127">
        <v>0.77</v>
      </c>
      <c r="AL54" s="127">
        <v>0.77</v>
      </c>
      <c r="AM54" s="127">
        <v>0.77</v>
      </c>
      <c r="AN54" s="127">
        <v>0.77</v>
      </c>
      <c r="AO54" s="127">
        <v>0.77</v>
      </c>
      <c r="AP54" s="127">
        <v>0.77</v>
      </c>
      <c r="AQ54" s="127">
        <v>0.77</v>
      </c>
      <c r="AR54" s="127">
        <v>0.77</v>
      </c>
      <c r="AS54" s="127">
        <v>0.77</v>
      </c>
      <c r="AT54" s="127">
        <v>0.77</v>
      </c>
      <c r="AU54" s="127">
        <v>0.77</v>
      </c>
      <c r="AV54" s="127">
        <v>0.77</v>
      </c>
      <c r="AW54" s="127">
        <v>0.77</v>
      </c>
    </row>
    <row r="55" spans="1:49" s="73" customFormat="1" x14ac:dyDescent="0.25">
      <c r="A55" s="7" t="s">
        <v>33</v>
      </c>
      <c r="B55" s="127">
        <v>0.60699999999999998</v>
      </c>
      <c r="C55" s="127">
        <v>0.60699999999999998</v>
      </c>
      <c r="D55" s="127">
        <v>0.60699999999999998</v>
      </c>
      <c r="E55" s="127">
        <v>0.60699999999999998</v>
      </c>
      <c r="F55" s="127">
        <v>0.60699999999999998</v>
      </c>
      <c r="G55" s="127">
        <v>0.60699999999999998</v>
      </c>
      <c r="H55" s="127">
        <v>0.68899999999999995</v>
      </c>
      <c r="I55" s="127">
        <v>0.68899999999999995</v>
      </c>
      <c r="J55" s="127">
        <v>0.68899999999999995</v>
      </c>
      <c r="K55" s="127">
        <v>0.68899999999999995</v>
      </c>
      <c r="L55" s="127" t="s">
        <v>3</v>
      </c>
      <c r="M55" s="127" t="s">
        <v>3</v>
      </c>
      <c r="N55" s="127" t="s">
        <v>3</v>
      </c>
      <c r="O55" s="127" t="s">
        <v>3</v>
      </c>
      <c r="P55" s="127" t="s">
        <v>3</v>
      </c>
      <c r="Q55" s="127" t="s">
        <v>3</v>
      </c>
      <c r="R55" s="127" t="s">
        <v>3</v>
      </c>
      <c r="S55" s="127" t="s">
        <v>3</v>
      </c>
      <c r="T55" s="127" t="s">
        <v>3</v>
      </c>
      <c r="U55" s="127" t="s">
        <v>3</v>
      </c>
      <c r="V55" s="127" t="s">
        <v>3</v>
      </c>
      <c r="W55" s="127" t="s">
        <v>3</v>
      </c>
      <c r="X55" s="127" t="s">
        <v>3</v>
      </c>
      <c r="Y55" s="127" t="s">
        <v>3</v>
      </c>
      <c r="Z55" s="127" t="s">
        <v>3</v>
      </c>
      <c r="AA55" s="127" t="s">
        <v>3</v>
      </c>
      <c r="AB55" s="127" t="s">
        <v>3</v>
      </c>
      <c r="AC55" s="127" t="s">
        <v>3</v>
      </c>
      <c r="AD55" s="127" t="s">
        <v>3</v>
      </c>
      <c r="AE55" s="127" t="s">
        <v>3</v>
      </c>
      <c r="AF55" s="127" t="s">
        <v>3</v>
      </c>
      <c r="AG55" s="127" t="s">
        <v>3</v>
      </c>
      <c r="AH55" s="127">
        <v>0</v>
      </c>
      <c r="AI55" s="127">
        <v>0</v>
      </c>
      <c r="AJ55" s="127">
        <v>0</v>
      </c>
      <c r="AK55" s="138">
        <v>0</v>
      </c>
      <c r="AL55" s="138" t="s">
        <v>3</v>
      </c>
      <c r="AM55" s="138" t="s">
        <v>3</v>
      </c>
      <c r="AN55" s="138" t="s">
        <v>3</v>
      </c>
      <c r="AO55" s="138">
        <v>0</v>
      </c>
      <c r="AP55" s="138">
        <v>0</v>
      </c>
      <c r="AQ55" s="138">
        <v>0</v>
      </c>
      <c r="AR55" s="138">
        <v>0</v>
      </c>
      <c r="AS55" s="138">
        <v>1</v>
      </c>
      <c r="AT55" s="138">
        <v>0</v>
      </c>
      <c r="AU55" s="138">
        <v>0</v>
      </c>
      <c r="AV55" s="138">
        <v>0</v>
      </c>
      <c r="AW55" s="138">
        <v>0</v>
      </c>
    </row>
    <row r="56" spans="1:49" s="80" customFormat="1" ht="10.8" thickBot="1" x14ac:dyDescent="0.3">
      <c r="A56" s="9" t="s">
        <v>38</v>
      </c>
      <c r="B56" s="81">
        <v>0.51500000000000001</v>
      </c>
      <c r="C56" s="81">
        <v>0.51600000000000001</v>
      </c>
      <c r="D56" s="81">
        <v>0.51600000000000001</v>
      </c>
      <c r="E56" s="81">
        <v>0.51600000000000001</v>
      </c>
      <c r="F56" s="81">
        <v>0.53800000000000003</v>
      </c>
      <c r="G56" s="81">
        <v>0.53800000000000003</v>
      </c>
      <c r="H56" s="81">
        <v>0.54700000000000004</v>
      </c>
      <c r="I56" s="81">
        <v>0.55800000000000005</v>
      </c>
      <c r="J56" s="81">
        <v>0.55800000000000005</v>
      </c>
      <c r="K56" s="81">
        <v>0.55400000000000005</v>
      </c>
      <c r="L56" s="81">
        <v>0.54579999999999995</v>
      </c>
      <c r="M56" s="81">
        <v>0.54800000000000004</v>
      </c>
      <c r="N56" s="81">
        <v>0.54800000000000004</v>
      </c>
      <c r="O56" s="81">
        <v>0.54949999999999999</v>
      </c>
      <c r="P56" s="81">
        <v>0.59109999999999996</v>
      </c>
      <c r="Q56" s="81">
        <v>0.6008</v>
      </c>
      <c r="R56" s="81">
        <v>0.60089999999999999</v>
      </c>
      <c r="S56" s="81">
        <v>0.62760000000000005</v>
      </c>
      <c r="T56" s="81">
        <v>0.62760000000000005</v>
      </c>
      <c r="U56" s="81">
        <v>0.62780000000000002</v>
      </c>
      <c r="V56" s="81">
        <v>0.62780000000000002</v>
      </c>
      <c r="W56" s="81">
        <v>0.63</v>
      </c>
      <c r="X56" s="81">
        <v>0.59985136496382507</v>
      </c>
      <c r="Y56" s="81">
        <v>0.59985136496382507</v>
      </c>
      <c r="Z56" s="81">
        <v>0.60422996463215972</v>
      </c>
      <c r="AA56" s="81">
        <v>0.59714030801412388</v>
      </c>
      <c r="AB56" s="81">
        <v>0.59714030801412388</v>
      </c>
      <c r="AC56" s="81">
        <v>0.59714030801412388</v>
      </c>
      <c r="AD56" s="81">
        <v>0.59714030801412388</v>
      </c>
      <c r="AE56" s="81">
        <v>0.59714030801412388</v>
      </c>
      <c r="AF56" s="81">
        <v>0.59714030801412388</v>
      </c>
      <c r="AG56" s="81">
        <v>0.59716728033902067</v>
      </c>
      <c r="AH56" s="81">
        <v>0.5948</v>
      </c>
      <c r="AI56" s="81">
        <v>0.59478470113705106</v>
      </c>
      <c r="AJ56" s="81">
        <v>0.59479169916474894</v>
      </c>
      <c r="AK56" s="81">
        <v>0.59329545762783364</v>
      </c>
      <c r="AL56" s="81">
        <v>0.5932294965645295</v>
      </c>
      <c r="AM56" s="81">
        <v>0.5932294965645295</v>
      </c>
      <c r="AN56" s="81">
        <v>0.61563692352167743</v>
      </c>
      <c r="AO56" s="81">
        <v>0.62677575992728285</v>
      </c>
      <c r="AP56" s="81">
        <v>0.65167724026583418</v>
      </c>
      <c r="AQ56" s="81">
        <v>0.65168031919561087</v>
      </c>
      <c r="AR56" s="81">
        <v>0.65166502913584856</v>
      </c>
      <c r="AS56" s="81">
        <v>0.65164115548761326</v>
      </c>
      <c r="AT56" s="81">
        <v>0.65164115548761326</v>
      </c>
      <c r="AU56" s="81">
        <v>0.65164115548761326</v>
      </c>
      <c r="AV56" s="81">
        <v>0.65085164649203286</v>
      </c>
      <c r="AW56" s="81">
        <v>0.65083060209022625</v>
      </c>
    </row>
    <row r="57" spans="1:49" s="80" customFormat="1" x14ac:dyDescent="0.25">
      <c r="A57" s="7" t="s">
        <v>229</v>
      </c>
      <c r="B57" s="127">
        <v>1</v>
      </c>
      <c r="C57" s="127">
        <v>1</v>
      </c>
      <c r="D57" s="127">
        <v>1</v>
      </c>
      <c r="E57" s="127">
        <v>1</v>
      </c>
      <c r="F57" s="127">
        <v>1</v>
      </c>
      <c r="G57" s="127">
        <v>1</v>
      </c>
      <c r="H57" s="127">
        <v>1</v>
      </c>
      <c r="I57" s="127">
        <v>1</v>
      </c>
      <c r="J57" s="127">
        <v>1</v>
      </c>
      <c r="K57" s="127">
        <v>1</v>
      </c>
      <c r="L57" s="127">
        <v>1</v>
      </c>
      <c r="M57" s="127">
        <v>1</v>
      </c>
      <c r="N57" s="127">
        <v>1</v>
      </c>
      <c r="O57" s="127">
        <v>1</v>
      </c>
      <c r="P57" s="127">
        <v>1</v>
      </c>
      <c r="Q57" s="127">
        <v>1</v>
      </c>
      <c r="R57" s="127">
        <v>1</v>
      </c>
      <c r="S57" s="127">
        <v>1</v>
      </c>
      <c r="T57" s="127">
        <v>1</v>
      </c>
      <c r="U57" s="127">
        <v>1</v>
      </c>
      <c r="V57" s="127">
        <v>1</v>
      </c>
      <c r="W57" s="127">
        <v>1</v>
      </c>
      <c r="X57" s="127">
        <v>1</v>
      </c>
      <c r="Y57" s="127">
        <v>1</v>
      </c>
      <c r="Z57" s="127">
        <v>1</v>
      </c>
      <c r="AA57" s="127">
        <v>1</v>
      </c>
      <c r="AB57" s="127">
        <v>1</v>
      </c>
      <c r="AC57" s="127">
        <v>1</v>
      </c>
      <c r="AD57" s="127">
        <v>1</v>
      </c>
      <c r="AE57" s="127">
        <v>1</v>
      </c>
      <c r="AF57" s="127">
        <v>1</v>
      </c>
      <c r="AG57" s="127">
        <v>1</v>
      </c>
      <c r="AH57" s="127">
        <v>1</v>
      </c>
      <c r="AI57" s="127">
        <v>1</v>
      </c>
      <c r="AJ57" s="127">
        <v>1</v>
      </c>
      <c r="AK57" s="127">
        <v>1</v>
      </c>
      <c r="AL57" s="127">
        <v>1</v>
      </c>
      <c r="AM57" s="127">
        <v>1</v>
      </c>
      <c r="AN57" s="127">
        <v>1</v>
      </c>
      <c r="AO57" s="127">
        <v>1</v>
      </c>
      <c r="AP57" s="127">
        <v>1</v>
      </c>
      <c r="AQ57" s="127">
        <v>1</v>
      </c>
      <c r="AR57" s="127">
        <v>1</v>
      </c>
      <c r="AS57" s="127">
        <v>1</v>
      </c>
      <c r="AT57" s="127">
        <v>1</v>
      </c>
      <c r="AU57" s="127">
        <v>1</v>
      </c>
      <c r="AV57" s="127">
        <v>1</v>
      </c>
      <c r="AW57" s="127">
        <v>1</v>
      </c>
    </row>
    <row r="58" spans="1:49" s="80" customFormat="1" x14ac:dyDescent="0.25">
      <c r="A58" s="7" t="s">
        <v>230</v>
      </c>
      <c r="B58" s="127">
        <v>1</v>
      </c>
      <c r="C58" s="127">
        <v>1</v>
      </c>
      <c r="D58" s="127">
        <v>1</v>
      </c>
      <c r="E58" s="127">
        <v>1</v>
      </c>
      <c r="F58" s="127">
        <v>1</v>
      </c>
      <c r="G58" s="127">
        <v>1</v>
      </c>
      <c r="H58" s="127">
        <v>1</v>
      </c>
      <c r="I58" s="127">
        <v>1</v>
      </c>
      <c r="J58" s="127">
        <v>1</v>
      </c>
      <c r="K58" s="127">
        <v>1</v>
      </c>
      <c r="L58" s="127">
        <v>1</v>
      </c>
      <c r="M58" s="127">
        <v>1</v>
      </c>
      <c r="N58" s="127">
        <v>1</v>
      </c>
      <c r="O58" s="127">
        <v>1</v>
      </c>
      <c r="P58" s="127">
        <v>1</v>
      </c>
      <c r="Q58" s="127">
        <v>1</v>
      </c>
      <c r="R58" s="127">
        <v>1</v>
      </c>
      <c r="S58" s="127">
        <v>1</v>
      </c>
      <c r="T58" s="127">
        <v>1</v>
      </c>
      <c r="U58" s="127">
        <v>1</v>
      </c>
      <c r="V58" s="127">
        <v>1</v>
      </c>
      <c r="W58" s="127">
        <v>1</v>
      </c>
      <c r="X58" s="127">
        <v>1</v>
      </c>
      <c r="Y58" s="127">
        <v>1</v>
      </c>
      <c r="Z58" s="127">
        <v>1</v>
      </c>
      <c r="AA58" s="127">
        <v>1</v>
      </c>
      <c r="AB58" s="127">
        <v>1</v>
      </c>
      <c r="AC58" s="127">
        <v>1</v>
      </c>
      <c r="AD58" s="127">
        <v>1</v>
      </c>
      <c r="AE58" s="127">
        <v>1</v>
      </c>
      <c r="AF58" s="127">
        <v>1</v>
      </c>
      <c r="AG58" s="127">
        <v>1</v>
      </c>
      <c r="AH58" s="127">
        <v>1</v>
      </c>
      <c r="AI58" s="127">
        <v>1</v>
      </c>
      <c r="AJ58" s="127">
        <v>1</v>
      </c>
      <c r="AK58" s="127">
        <v>1</v>
      </c>
      <c r="AL58" s="127">
        <v>1</v>
      </c>
      <c r="AM58" s="127">
        <v>1</v>
      </c>
      <c r="AN58" s="127">
        <v>1</v>
      </c>
      <c r="AO58" s="127">
        <v>1</v>
      </c>
      <c r="AP58" s="127">
        <v>1</v>
      </c>
      <c r="AQ58" s="127">
        <v>1</v>
      </c>
      <c r="AR58" s="127">
        <v>1</v>
      </c>
      <c r="AS58" s="127">
        <v>1</v>
      </c>
      <c r="AT58" s="127">
        <v>1</v>
      </c>
      <c r="AU58" s="127">
        <v>1</v>
      </c>
      <c r="AV58" s="127">
        <v>1</v>
      </c>
      <c r="AW58" s="127">
        <v>1</v>
      </c>
    </row>
    <row r="59" spans="1:49" s="80" customFormat="1" x14ac:dyDescent="0.25">
      <c r="A59" s="7" t="s">
        <v>226</v>
      </c>
      <c r="B59" s="127" t="s">
        <v>3</v>
      </c>
      <c r="C59" s="127" t="s">
        <v>3</v>
      </c>
      <c r="D59" s="127" t="s">
        <v>3</v>
      </c>
      <c r="E59" s="127" t="s">
        <v>3</v>
      </c>
      <c r="F59" s="127" t="s">
        <v>3</v>
      </c>
      <c r="G59" s="127" t="s">
        <v>3</v>
      </c>
      <c r="H59" s="127" t="s">
        <v>3</v>
      </c>
      <c r="I59" s="127" t="s">
        <v>3</v>
      </c>
      <c r="J59" s="127" t="s">
        <v>3</v>
      </c>
      <c r="K59" s="127" t="s">
        <v>3</v>
      </c>
      <c r="L59" s="127" t="s">
        <v>3</v>
      </c>
      <c r="M59" s="127" t="s">
        <v>3</v>
      </c>
      <c r="N59" s="127" t="s">
        <v>3</v>
      </c>
      <c r="O59" s="127" t="s">
        <v>3</v>
      </c>
      <c r="P59" s="127" t="s">
        <v>3</v>
      </c>
      <c r="Q59" s="127" t="s">
        <v>3</v>
      </c>
      <c r="R59" s="127" t="s">
        <v>3</v>
      </c>
      <c r="S59" s="127" t="s">
        <v>3</v>
      </c>
      <c r="T59" s="127" t="s">
        <v>3</v>
      </c>
      <c r="U59" s="127" t="s">
        <v>3</v>
      </c>
      <c r="V59" s="127" t="s">
        <v>3</v>
      </c>
      <c r="W59" s="127" t="s">
        <v>3</v>
      </c>
      <c r="X59" s="127" t="s">
        <v>3</v>
      </c>
      <c r="Y59" s="127" t="s">
        <v>3</v>
      </c>
      <c r="Z59" s="127" t="s">
        <v>3</v>
      </c>
      <c r="AA59" s="127">
        <v>0.36</v>
      </c>
      <c r="AB59" s="127">
        <v>0.36</v>
      </c>
      <c r="AC59" s="127">
        <v>0.36</v>
      </c>
      <c r="AD59" s="127">
        <v>0.36</v>
      </c>
      <c r="AE59" s="127">
        <v>0.36</v>
      </c>
      <c r="AF59" s="127">
        <v>0.36</v>
      </c>
      <c r="AG59" s="127">
        <v>0.36</v>
      </c>
      <c r="AH59" s="127">
        <v>0.36</v>
      </c>
      <c r="AI59" s="127">
        <v>0.36</v>
      </c>
      <c r="AJ59" s="127">
        <v>0.36</v>
      </c>
      <c r="AK59" s="127">
        <v>0.36</v>
      </c>
      <c r="AL59" s="127">
        <v>0.36</v>
      </c>
      <c r="AM59" s="127">
        <v>0.36</v>
      </c>
      <c r="AN59" s="127">
        <v>0.36</v>
      </c>
      <c r="AO59" s="127">
        <v>0.36</v>
      </c>
      <c r="AP59" s="127">
        <v>0.42579999999999996</v>
      </c>
      <c r="AQ59" s="127">
        <v>0.42579999999999996</v>
      </c>
      <c r="AR59" s="127">
        <v>0.42579999999999996</v>
      </c>
      <c r="AS59" s="127">
        <v>0.42579999999999996</v>
      </c>
      <c r="AT59" s="127">
        <v>0.42579999999999996</v>
      </c>
      <c r="AU59" s="127">
        <v>0.42579999999999996</v>
      </c>
      <c r="AV59" s="127">
        <v>0.42579999999999996</v>
      </c>
      <c r="AW59" s="127">
        <v>0.42579999999999996</v>
      </c>
    </row>
    <row r="60" spans="1:49" s="80" customFormat="1" x14ac:dyDescent="0.25">
      <c r="A60" s="7" t="s">
        <v>231</v>
      </c>
      <c r="B60" s="127" t="s">
        <v>3</v>
      </c>
      <c r="C60" s="127" t="s">
        <v>3</v>
      </c>
      <c r="D60" s="127" t="s">
        <v>3</v>
      </c>
      <c r="E60" s="127" t="s">
        <v>3</v>
      </c>
      <c r="F60" s="127" t="s">
        <v>3</v>
      </c>
      <c r="G60" s="127">
        <v>0.50600000000000001</v>
      </c>
      <c r="H60" s="127">
        <v>0.50600000000000001</v>
      </c>
      <c r="I60" s="127">
        <v>0.57599999999999996</v>
      </c>
      <c r="J60" s="127">
        <v>0.57599999999999996</v>
      </c>
      <c r="K60" s="127">
        <v>0.57599999999999996</v>
      </c>
      <c r="L60" s="127">
        <v>0.57599999999999996</v>
      </c>
      <c r="M60" s="127">
        <v>0.57750000000000001</v>
      </c>
      <c r="N60" s="127">
        <v>0.57750000000000001</v>
      </c>
      <c r="O60" s="127">
        <v>0.57750000000000001</v>
      </c>
      <c r="P60" s="127">
        <v>0.57750000000000001</v>
      </c>
      <c r="Q60" s="127">
        <v>0.57750000000000001</v>
      </c>
      <c r="R60" s="127">
        <v>0.57769999999999999</v>
      </c>
      <c r="S60" s="127">
        <v>0.57769999999999999</v>
      </c>
      <c r="T60" s="127">
        <v>0.57769999999999999</v>
      </c>
      <c r="U60" s="127">
        <v>0.58009999999999995</v>
      </c>
      <c r="V60" s="127">
        <v>0.58009999999999995</v>
      </c>
      <c r="W60" s="127">
        <v>0.58009999999999995</v>
      </c>
      <c r="X60" s="127">
        <v>0.58130000000000004</v>
      </c>
      <c r="Y60" s="127">
        <v>0.58130000000000004</v>
      </c>
      <c r="Z60" s="127">
        <v>0.58409999999999995</v>
      </c>
      <c r="AA60" s="127">
        <v>0.58409999999999995</v>
      </c>
      <c r="AB60" s="127">
        <v>0.58409999999999995</v>
      </c>
      <c r="AC60" s="127">
        <v>0.58409999999999995</v>
      </c>
      <c r="AD60" s="127">
        <v>0.58409999999999995</v>
      </c>
      <c r="AE60" s="127">
        <v>0.58409999999999995</v>
      </c>
      <c r="AF60" s="127">
        <v>0.58440000000000003</v>
      </c>
      <c r="AG60" s="127">
        <v>0.58440000000000003</v>
      </c>
      <c r="AH60" s="127" t="s">
        <v>3</v>
      </c>
      <c r="AI60" s="127" t="s">
        <v>3</v>
      </c>
      <c r="AJ60" s="127" t="s">
        <v>3</v>
      </c>
      <c r="AK60" s="127" t="s">
        <v>3</v>
      </c>
      <c r="AL60" s="127" t="s">
        <v>3</v>
      </c>
      <c r="AM60" s="127" t="s">
        <v>3</v>
      </c>
      <c r="AN60" s="127" t="s">
        <v>3</v>
      </c>
      <c r="AO60" s="127" t="s">
        <v>3</v>
      </c>
      <c r="AP60" s="127" t="s">
        <v>3</v>
      </c>
      <c r="AQ60" s="127" t="s">
        <v>3</v>
      </c>
      <c r="AR60" s="127" t="s">
        <v>3</v>
      </c>
      <c r="AS60" s="127" t="s">
        <v>3</v>
      </c>
      <c r="AT60" s="127" t="s">
        <v>3</v>
      </c>
      <c r="AU60" s="127" t="s">
        <v>3</v>
      </c>
      <c r="AV60" s="127">
        <v>0</v>
      </c>
      <c r="AW60" s="127">
        <v>0</v>
      </c>
    </row>
    <row r="61" spans="1:49" s="80" customFormat="1" ht="10.8" thickBot="1" x14ac:dyDescent="0.3">
      <c r="A61" s="9" t="s">
        <v>95</v>
      </c>
      <c r="B61" s="81">
        <v>1</v>
      </c>
      <c r="C61" s="81">
        <v>1</v>
      </c>
      <c r="D61" s="81">
        <v>1</v>
      </c>
      <c r="E61" s="81">
        <v>1</v>
      </c>
      <c r="F61" s="81">
        <v>1</v>
      </c>
      <c r="G61" s="81">
        <v>1</v>
      </c>
      <c r="H61" s="81">
        <v>0.93400000000000005</v>
      </c>
      <c r="I61" s="81">
        <v>0.94399999999999995</v>
      </c>
      <c r="J61" s="81">
        <v>0.94399999999999995</v>
      </c>
      <c r="K61" s="81">
        <v>1</v>
      </c>
      <c r="L61" s="81">
        <v>1</v>
      </c>
      <c r="M61" s="81">
        <v>0.94369999999999998</v>
      </c>
      <c r="N61" s="81">
        <v>0.94369999999999998</v>
      </c>
      <c r="O61" s="81">
        <v>0.94369999999999998</v>
      </c>
      <c r="P61" s="81">
        <v>0.94369999999999998</v>
      </c>
      <c r="Q61" s="81">
        <v>0.94369999999999998</v>
      </c>
      <c r="R61" s="81">
        <v>0.94369999999999998</v>
      </c>
      <c r="S61" s="81">
        <v>0.94369999999999998</v>
      </c>
      <c r="T61" s="81">
        <v>0.94369999999999998</v>
      </c>
      <c r="U61" s="81">
        <v>0.94410000000000005</v>
      </c>
      <c r="V61" s="81">
        <v>0.94410000000000005</v>
      </c>
      <c r="W61" s="81">
        <v>0.94410000000000005</v>
      </c>
      <c r="X61" s="81">
        <v>0.94422575039494472</v>
      </c>
      <c r="Y61" s="81">
        <v>0.94422575039494472</v>
      </c>
      <c r="Z61" s="81">
        <v>0.94422575039494472</v>
      </c>
      <c r="AA61" s="81">
        <v>0.80331509007481749</v>
      </c>
      <c r="AB61" s="81">
        <v>0.80331509007481749</v>
      </c>
      <c r="AC61" s="81">
        <v>0.80331509007481749</v>
      </c>
      <c r="AD61" s="81">
        <v>0.80331509007481749</v>
      </c>
      <c r="AE61" s="81">
        <v>0.80331509007481749</v>
      </c>
      <c r="AF61" s="81">
        <v>0.80331509007481749</v>
      </c>
      <c r="AG61" s="81">
        <v>0.80331509007481749</v>
      </c>
      <c r="AH61" s="81">
        <v>0.83079999999999998</v>
      </c>
      <c r="AI61" s="81">
        <v>0.83077974920094599</v>
      </c>
      <c r="AJ61" s="81">
        <v>0.83077974920094599</v>
      </c>
      <c r="AK61" s="81">
        <v>0.83077974920094599</v>
      </c>
      <c r="AL61" s="81">
        <v>0.83077974920094599</v>
      </c>
      <c r="AM61" s="81">
        <v>0.83077974920094599</v>
      </c>
      <c r="AN61" s="81">
        <v>0.83077974920094599</v>
      </c>
      <c r="AO61" s="81">
        <v>0.83077974920094599</v>
      </c>
      <c r="AP61" s="81">
        <v>0.84817770623622368</v>
      </c>
      <c r="AQ61" s="81">
        <v>0.84817770623622368</v>
      </c>
      <c r="AR61" s="81">
        <v>0.84817770623622368</v>
      </c>
      <c r="AS61" s="81">
        <v>0.84864257619950401</v>
      </c>
      <c r="AT61" s="81">
        <v>0.84864257619950401</v>
      </c>
      <c r="AU61" s="81">
        <v>0.84864257619950401</v>
      </c>
      <c r="AV61" s="81">
        <v>0.85063228898246745</v>
      </c>
      <c r="AW61" s="81">
        <v>0.84874332057326241</v>
      </c>
    </row>
    <row r="62" spans="1:49" s="80" customFormat="1" ht="10.8" thickBot="1" x14ac:dyDescent="0.3">
      <c r="A62" s="9" t="s">
        <v>1</v>
      </c>
      <c r="B62" s="81" t="s">
        <v>28</v>
      </c>
      <c r="C62" s="81">
        <v>0.54900000000000004</v>
      </c>
      <c r="D62" s="81">
        <v>0.54900000000000004</v>
      </c>
      <c r="E62" s="81">
        <v>0.54900000000000004</v>
      </c>
      <c r="F62" s="81">
        <v>0.56699999999999995</v>
      </c>
      <c r="G62" s="81">
        <v>0.56599999999999995</v>
      </c>
      <c r="H62" s="81">
        <v>0.57399999999999995</v>
      </c>
      <c r="I62" s="81">
        <v>0.58499999999999996</v>
      </c>
      <c r="J62" s="81">
        <v>0.58499999999999996</v>
      </c>
      <c r="K62" s="81">
        <v>0.57899999999999996</v>
      </c>
      <c r="L62" s="81">
        <v>0.57230000000000003</v>
      </c>
      <c r="M62" s="81">
        <v>0.57499999999999996</v>
      </c>
      <c r="N62" s="81">
        <v>0.57499999999999996</v>
      </c>
      <c r="O62" s="81"/>
      <c r="P62" s="81">
        <v>0.61240000000000006</v>
      </c>
      <c r="Q62" s="81">
        <v>0.61960000000000004</v>
      </c>
      <c r="R62" s="81">
        <v>0.61970000000000003</v>
      </c>
      <c r="S62" s="81">
        <v>0.64370000000000005</v>
      </c>
      <c r="T62" s="81">
        <v>0.64370000000000005</v>
      </c>
      <c r="U62" s="81">
        <v>0.64390000000000003</v>
      </c>
      <c r="V62" s="81">
        <v>0.64390000000000003</v>
      </c>
      <c r="W62" s="81">
        <v>0.64549999999999996</v>
      </c>
      <c r="X62" s="81">
        <v>0.61601091573083211</v>
      </c>
      <c r="Y62" s="81">
        <v>0.61601091573083211</v>
      </c>
      <c r="Z62" s="81">
        <v>0.62020155435486501</v>
      </c>
      <c r="AA62" s="81">
        <v>0.60936691446824298</v>
      </c>
      <c r="AB62" s="81">
        <v>0.60936691446824298</v>
      </c>
      <c r="AC62" s="81">
        <v>0.60936691446824298</v>
      </c>
      <c r="AD62" s="81">
        <v>0.60936691446824298</v>
      </c>
      <c r="AE62" s="81">
        <v>0.60936691446824298</v>
      </c>
      <c r="AF62" s="81">
        <v>0.60936691446824298</v>
      </c>
      <c r="AG62" s="81">
        <v>0.60936691446824298</v>
      </c>
      <c r="AH62" s="81">
        <v>0.60717037082081848</v>
      </c>
      <c r="AI62" s="81">
        <v>0.60722369871909809</v>
      </c>
      <c r="AJ62" s="81">
        <v>0.60723032788969367</v>
      </c>
      <c r="AK62" s="81">
        <v>0.60548424588304051</v>
      </c>
      <c r="AL62" s="81">
        <v>0.60540590332622513</v>
      </c>
      <c r="AM62" s="81">
        <v>0.60540590332622513</v>
      </c>
      <c r="AN62" s="81">
        <v>0.6271241096277741</v>
      </c>
      <c r="AO62" s="81">
        <v>0.63794470544742188</v>
      </c>
      <c r="AP62" s="81">
        <v>0.66242652204517505</v>
      </c>
      <c r="AQ62" s="81">
        <v>0.66243040653432594</v>
      </c>
      <c r="AR62" s="81">
        <v>0.6624150554588506</v>
      </c>
      <c r="AS62" s="81">
        <v>0.66244471930393067</v>
      </c>
      <c r="AT62" s="81">
        <v>0.66244471930393067</v>
      </c>
      <c r="AU62" s="81">
        <v>0.66244471930393067</v>
      </c>
      <c r="AV62" s="81">
        <v>0.66178175744168322</v>
      </c>
      <c r="AW62" s="81">
        <v>0.66171523424705359</v>
      </c>
    </row>
    <row r="63" spans="1:49" s="80" customFormat="1" x14ac:dyDescent="0.25">
      <c r="A63" s="11"/>
      <c r="B63" s="82"/>
      <c r="C63" s="82"/>
      <c r="D63" s="83"/>
      <c r="E63" s="83"/>
      <c r="F63" s="84"/>
      <c r="G63" s="84"/>
      <c r="H63" s="84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AP63" s="145"/>
      <c r="AQ63" s="145"/>
      <c r="AR63" s="145"/>
      <c r="AS63" s="145"/>
      <c r="AT63" s="145"/>
      <c r="AU63" s="145"/>
      <c r="AV63" s="145"/>
      <c r="AW63" s="145"/>
    </row>
    <row r="64" spans="1:49" s="80" customFormat="1" x14ac:dyDescent="0.25">
      <c r="A64" s="11"/>
      <c r="B64" s="82"/>
      <c r="C64" s="82"/>
      <c r="D64" s="83"/>
      <c r="E64" s="83"/>
      <c r="F64" s="84"/>
      <c r="G64" s="84"/>
      <c r="H64" s="84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AP64" s="145"/>
      <c r="AQ64" s="145"/>
      <c r="AR64" s="145"/>
      <c r="AS64" s="145"/>
      <c r="AT64" s="145"/>
      <c r="AU64" s="145"/>
      <c r="AV64" s="145"/>
      <c r="AW64" s="145"/>
    </row>
    <row r="65" spans="1:49" s="73" customFormat="1" x14ac:dyDescent="0.2">
      <c r="A65" s="117" t="s">
        <v>97</v>
      </c>
      <c r="B65" s="114" t="s">
        <v>39</v>
      </c>
      <c r="C65" s="114" t="s">
        <v>40</v>
      </c>
      <c r="D65" s="114" t="s">
        <v>41</v>
      </c>
      <c r="E65" s="114" t="s">
        <v>42</v>
      </c>
      <c r="F65" s="114" t="s">
        <v>43</v>
      </c>
      <c r="G65" s="114" t="s">
        <v>44</v>
      </c>
      <c r="H65" s="114" t="s">
        <v>45</v>
      </c>
      <c r="I65" s="114" t="s">
        <v>46</v>
      </c>
      <c r="J65" s="114" t="s">
        <v>47</v>
      </c>
      <c r="K65" s="114" t="s">
        <v>48</v>
      </c>
      <c r="L65" s="114" t="s">
        <v>49</v>
      </c>
      <c r="M65" s="114" t="s">
        <v>50</v>
      </c>
      <c r="N65" s="114" t="s">
        <v>51</v>
      </c>
      <c r="O65" s="114" t="s">
        <v>52</v>
      </c>
      <c r="P65" s="114" t="s">
        <v>53</v>
      </c>
      <c r="Q65" s="114" t="s">
        <v>54</v>
      </c>
      <c r="R65" s="114" t="s">
        <v>55</v>
      </c>
      <c r="S65" s="114" t="s">
        <v>56</v>
      </c>
      <c r="T65" s="72" t="s">
        <v>57</v>
      </c>
      <c r="U65" s="72" t="s">
        <v>58</v>
      </c>
      <c r="V65" s="72" t="s">
        <v>59</v>
      </c>
      <c r="W65" s="72" t="s">
        <v>60</v>
      </c>
      <c r="X65" s="72" t="s">
        <v>61</v>
      </c>
      <c r="Y65" s="72" t="s">
        <v>62</v>
      </c>
      <c r="Z65" s="72" t="s">
        <v>63</v>
      </c>
      <c r="AA65" s="72" t="s">
        <v>64</v>
      </c>
      <c r="AB65" s="72" t="s">
        <v>65</v>
      </c>
      <c r="AC65" s="72" t="s">
        <v>66</v>
      </c>
      <c r="AD65" s="109" t="s">
        <v>217</v>
      </c>
      <c r="AE65" s="134" t="s">
        <v>219</v>
      </c>
      <c r="AF65" s="134" t="s">
        <v>221</v>
      </c>
      <c r="AG65" s="134" t="s">
        <v>223</v>
      </c>
      <c r="AH65" s="134" t="s">
        <v>224</v>
      </c>
      <c r="AI65" s="134" t="str">
        <f t="shared" ref="AI65:AN65" si="23">AI1</f>
        <v>2Q18</v>
      </c>
      <c r="AJ65" s="134" t="str">
        <f t="shared" si="23"/>
        <v>3Q18</v>
      </c>
      <c r="AK65" s="134" t="str">
        <f t="shared" si="23"/>
        <v>4Q18</v>
      </c>
      <c r="AL65" s="134" t="str">
        <f t="shared" si="23"/>
        <v>1Q19</v>
      </c>
      <c r="AM65" s="134" t="str">
        <f t="shared" si="23"/>
        <v>2Q19</v>
      </c>
      <c r="AN65" s="134" t="str">
        <f t="shared" si="23"/>
        <v>3Q19</v>
      </c>
      <c r="AO65" s="134" t="str">
        <f t="shared" ref="AO65:AP65" si="24">AO1</f>
        <v>4Q19</v>
      </c>
      <c r="AP65" s="134" t="str">
        <f t="shared" si="24"/>
        <v>1Q20</v>
      </c>
      <c r="AQ65" s="134" t="str">
        <f t="shared" ref="AQ65:AR65" si="25">AQ1</f>
        <v>2Q20</v>
      </c>
      <c r="AR65" s="134" t="str">
        <f t="shared" si="25"/>
        <v>3Q20</v>
      </c>
      <c r="AS65" s="134" t="str">
        <f t="shared" ref="AS65:AV65" si="26">AS1</f>
        <v>4Q20</v>
      </c>
      <c r="AT65" s="134" t="str">
        <f t="shared" si="26"/>
        <v>1Q21</v>
      </c>
      <c r="AU65" s="134" t="str">
        <f t="shared" si="26"/>
        <v>2Q21</v>
      </c>
      <c r="AV65" s="134" t="str">
        <f t="shared" si="26"/>
        <v>3Q21</v>
      </c>
      <c r="AW65" s="134" t="str">
        <f t="shared" ref="AW65" si="27">AW1</f>
        <v>4Q21</v>
      </c>
    </row>
    <row r="66" spans="1:49" s="73" customFormat="1" x14ac:dyDescent="0.25">
      <c r="A66" s="7" t="s">
        <v>5</v>
      </c>
      <c r="B66" s="33">
        <v>20147</v>
      </c>
      <c r="C66" s="33">
        <v>20139</v>
      </c>
      <c r="D66" s="33">
        <v>20316</v>
      </c>
      <c r="E66" s="33">
        <v>20308</v>
      </c>
      <c r="F66" s="33">
        <v>20377</v>
      </c>
      <c r="G66" s="33">
        <v>21602</v>
      </c>
      <c r="H66" s="33">
        <v>21499</v>
      </c>
      <c r="I66" s="33">
        <v>24252</v>
      </c>
      <c r="J66" s="33">
        <v>24252</v>
      </c>
      <c r="K66" s="33">
        <v>24252</v>
      </c>
      <c r="L66" s="33">
        <v>24252</v>
      </c>
      <c r="M66" s="33">
        <v>24315</v>
      </c>
      <c r="N66" s="33">
        <v>24315</v>
      </c>
      <c r="O66" s="33">
        <v>26916</v>
      </c>
      <c r="P66" s="33">
        <v>26916</v>
      </c>
      <c r="Q66" s="33">
        <v>26916</v>
      </c>
      <c r="R66" s="33">
        <v>26652</v>
      </c>
      <c r="S66" s="33">
        <v>26652</v>
      </c>
      <c r="T66" s="33">
        <v>26652</v>
      </c>
      <c r="U66" s="33">
        <v>26762</v>
      </c>
      <c r="V66" s="33">
        <v>26762</v>
      </c>
      <c r="W66" s="33">
        <v>26762</v>
      </c>
      <c r="X66" s="33">
        <v>27508.278600000001</v>
      </c>
      <c r="Y66" s="33">
        <v>27508.278600000001</v>
      </c>
      <c r="Z66" s="33">
        <v>27640.780199999997</v>
      </c>
      <c r="AA66" s="33">
        <v>27640.780199999997</v>
      </c>
      <c r="AB66" s="33">
        <v>27640.780199999997</v>
      </c>
      <c r="AC66" s="33">
        <v>27640.780199999997</v>
      </c>
      <c r="AD66" s="33">
        <v>27640.780199999997</v>
      </c>
      <c r="AE66" s="33">
        <v>27640.780199999997</v>
      </c>
      <c r="AF66" s="33">
        <v>27654.9768</v>
      </c>
      <c r="AG66" s="33">
        <v>27659.709000000003</v>
      </c>
      <c r="AH66" s="33">
        <v>28594.5713134</v>
      </c>
      <c r="AI66" s="33">
        <v>28619.015296400001</v>
      </c>
      <c r="AJ66" s="33">
        <v>28623.904093000001</v>
      </c>
      <c r="AK66" s="33">
        <v>28638.570482799998</v>
      </c>
      <c r="AL66" s="33">
        <v>28739.925598799997</v>
      </c>
      <c r="AM66" s="33">
        <v>28739.925598799997</v>
      </c>
      <c r="AN66" s="33">
        <v>28739.925598799997</v>
      </c>
      <c r="AO66" s="33">
        <v>28858.304062799998</v>
      </c>
      <c r="AP66" s="33">
        <v>28896.714968799999</v>
      </c>
      <c r="AQ66" s="33">
        <v>28856.294768799999</v>
      </c>
      <c r="AR66" s="33">
        <v>28867.770590800003</v>
      </c>
      <c r="AS66" s="33">
        <v>28856.294768799999</v>
      </c>
      <c r="AT66" s="33">
        <v>28856.294768799999</v>
      </c>
      <c r="AU66" s="33">
        <v>28856.294768799999</v>
      </c>
      <c r="AV66" s="33">
        <v>28854.621333466665</v>
      </c>
      <c r="AW66" s="33">
        <v>28850.911266800002</v>
      </c>
    </row>
    <row r="67" spans="1:49" s="73" customFormat="1" x14ac:dyDescent="0.25">
      <c r="A67" s="7" t="s">
        <v>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17647</v>
      </c>
      <c r="L67" s="33">
        <v>17647</v>
      </c>
      <c r="M67" s="33">
        <v>17647</v>
      </c>
      <c r="N67" s="33">
        <v>17647</v>
      </c>
      <c r="O67" s="33">
        <v>17647</v>
      </c>
      <c r="P67" s="33">
        <v>17647</v>
      </c>
      <c r="Q67" s="33">
        <v>17647</v>
      </c>
      <c r="R67" s="33">
        <v>22372</v>
      </c>
      <c r="S67" s="33">
        <v>22372</v>
      </c>
      <c r="T67" s="33">
        <v>22372</v>
      </c>
      <c r="U67" s="33">
        <v>22372</v>
      </c>
      <c r="V67" s="33">
        <v>22372</v>
      </c>
      <c r="W67" s="33">
        <v>22372</v>
      </c>
      <c r="X67" s="33">
        <v>22372</v>
      </c>
      <c r="Y67" s="33">
        <v>22372</v>
      </c>
      <c r="Z67" s="33">
        <v>22372</v>
      </c>
      <c r="AA67" s="33">
        <v>22372.48</v>
      </c>
      <c r="AB67" s="33">
        <v>22372.48</v>
      </c>
      <c r="AC67" s="33">
        <v>22372.48</v>
      </c>
      <c r="AD67" s="33">
        <v>22372.48</v>
      </c>
      <c r="AE67" s="33">
        <v>22372.48</v>
      </c>
      <c r="AF67" s="33">
        <v>22372.48</v>
      </c>
      <c r="AG67" s="33">
        <v>22372.48</v>
      </c>
      <c r="AH67" s="33">
        <v>21989.856</v>
      </c>
      <c r="AI67" s="33">
        <v>21989.856</v>
      </c>
      <c r="AJ67" s="33">
        <v>21989.856</v>
      </c>
      <c r="AK67" s="33">
        <v>21989.856</v>
      </c>
      <c r="AL67" s="33">
        <v>21989.856</v>
      </c>
      <c r="AM67" s="33">
        <v>21989.856</v>
      </c>
      <c r="AN67" s="33">
        <v>21989.856</v>
      </c>
      <c r="AO67" s="33">
        <v>21989.088</v>
      </c>
      <c r="AP67" s="33">
        <v>21989.088</v>
      </c>
      <c r="AQ67" s="33">
        <v>21989.088</v>
      </c>
      <c r="AR67" s="33">
        <v>21989.088</v>
      </c>
      <c r="AS67" s="33">
        <v>21988.448</v>
      </c>
      <c r="AT67" s="33">
        <v>21988.637866666668</v>
      </c>
      <c r="AU67" s="33">
        <v>21828.3776</v>
      </c>
      <c r="AV67" s="33">
        <v>21828.243199999997</v>
      </c>
      <c r="AW67" s="33">
        <v>21826.323199999999</v>
      </c>
    </row>
    <row r="68" spans="1:49" s="73" customFormat="1" x14ac:dyDescent="0.25">
      <c r="A68" s="7" t="s">
        <v>30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968.44</v>
      </c>
      <c r="Y68" s="33">
        <v>3819.2000000000003</v>
      </c>
      <c r="Z68" s="33">
        <v>3819.2000000000003</v>
      </c>
      <c r="AA68" s="33">
        <v>3819.2000000000003</v>
      </c>
      <c r="AB68" s="33">
        <v>3819.2000000000003</v>
      </c>
      <c r="AC68" s="33">
        <v>3819.2000000000003</v>
      </c>
      <c r="AD68" s="33">
        <v>3819.2000000000003</v>
      </c>
      <c r="AE68" s="33">
        <v>3819.2000000000003</v>
      </c>
      <c r="AF68" s="33">
        <v>3819.2000000000003</v>
      </c>
      <c r="AG68" s="33">
        <v>3819.2000000000003</v>
      </c>
      <c r="AH68" s="33">
        <v>3902.66644</v>
      </c>
      <c r="AI68" s="33">
        <v>3902.8556959999996</v>
      </c>
      <c r="AJ68" s="33">
        <v>3902.8556959999996</v>
      </c>
      <c r="AK68" s="33">
        <v>3902.8556959999996</v>
      </c>
      <c r="AL68" s="33">
        <v>3902.7137540000003</v>
      </c>
      <c r="AM68" s="33">
        <v>3902.7137540000003</v>
      </c>
      <c r="AN68" s="33">
        <v>3902.7137540000003</v>
      </c>
      <c r="AO68" s="33">
        <v>3850.3671600000002</v>
      </c>
      <c r="AP68" s="33">
        <v>3850.037116</v>
      </c>
      <c r="AQ68" s="33">
        <v>3850.5702640000004</v>
      </c>
      <c r="AR68" s="33">
        <v>3850.5702640000004</v>
      </c>
      <c r="AS68" s="33">
        <v>3861.2251459999998</v>
      </c>
      <c r="AT68" s="33">
        <v>3861.7923369999999</v>
      </c>
      <c r="AU68" s="33">
        <v>3864.7148420000003</v>
      </c>
      <c r="AV68" s="33">
        <v>3863.4766</v>
      </c>
      <c r="AW68" s="33">
        <v>3864.4340353333337</v>
      </c>
    </row>
    <row r="69" spans="1:49" s="73" customFormat="1" x14ac:dyDescent="0.25">
      <c r="A69" s="7" t="s">
        <v>7</v>
      </c>
      <c r="B69" s="33">
        <v>26126</v>
      </c>
      <c r="C69" s="33">
        <v>26252</v>
      </c>
      <c r="D69" s="33">
        <v>26236</v>
      </c>
      <c r="E69" s="33">
        <v>26023</v>
      </c>
      <c r="F69" s="33">
        <v>26017</v>
      </c>
      <c r="G69" s="33">
        <v>26017</v>
      </c>
      <c r="H69" s="33">
        <v>26848</v>
      </c>
      <c r="I69" s="33">
        <v>26927</v>
      </c>
      <c r="J69" s="33">
        <v>26927</v>
      </c>
      <c r="K69" s="33">
        <v>26927</v>
      </c>
      <c r="L69" s="33">
        <v>26927</v>
      </c>
      <c r="M69" s="33">
        <v>26927</v>
      </c>
      <c r="N69" s="33">
        <v>26927</v>
      </c>
      <c r="O69" s="33">
        <v>26927</v>
      </c>
      <c r="P69" s="33">
        <v>26927</v>
      </c>
      <c r="Q69" s="33">
        <v>26927</v>
      </c>
      <c r="R69" s="33">
        <v>26940</v>
      </c>
      <c r="S69" s="33">
        <v>26940</v>
      </c>
      <c r="T69" s="33">
        <v>26940</v>
      </c>
      <c r="U69" s="33">
        <v>26940</v>
      </c>
      <c r="V69" s="33">
        <v>26940</v>
      </c>
      <c r="W69" s="33">
        <v>26940</v>
      </c>
      <c r="X69" s="33">
        <v>26940</v>
      </c>
      <c r="Y69" s="33">
        <v>26940</v>
      </c>
      <c r="Z69" s="33">
        <v>26940</v>
      </c>
      <c r="AA69" s="33">
        <v>26940</v>
      </c>
      <c r="AB69" s="33">
        <v>26940</v>
      </c>
      <c r="AC69" s="33">
        <v>26940</v>
      </c>
      <c r="AD69" s="33">
        <v>26940</v>
      </c>
      <c r="AE69" s="33">
        <v>26940</v>
      </c>
      <c r="AF69" s="33">
        <v>26940</v>
      </c>
      <c r="AG69" s="33">
        <v>26940</v>
      </c>
      <c r="AH69" s="33">
        <v>26547.623</v>
      </c>
      <c r="AI69" s="33">
        <v>26547.623</v>
      </c>
      <c r="AJ69" s="33">
        <v>26547.623</v>
      </c>
      <c r="AK69" s="33">
        <v>26547.623</v>
      </c>
      <c r="AL69" s="33">
        <v>26713.053</v>
      </c>
      <c r="AM69" s="33">
        <v>26713.053</v>
      </c>
      <c r="AN69" s="33">
        <v>26713.053</v>
      </c>
      <c r="AO69" s="33">
        <v>26881.473000000002</v>
      </c>
      <c r="AP69" s="33">
        <v>26882.312999999998</v>
      </c>
      <c r="AQ69" s="33">
        <v>26882.312999999998</v>
      </c>
      <c r="AR69" s="33">
        <v>26882.312999999998</v>
      </c>
      <c r="AS69" s="33">
        <v>26881.875</v>
      </c>
      <c r="AT69" s="33">
        <v>26772.006333333335</v>
      </c>
      <c r="AU69" s="33">
        <v>26552.992999999999</v>
      </c>
      <c r="AV69" s="33">
        <v>26552.992999999999</v>
      </c>
      <c r="AW69" s="33">
        <v>26560.149666666664</v>
      </c>
    </row>
    <row r="70" spans="1:49" s="73" customFormat="1" x14ac:dyDescent="0.25">
      <c r="A70" s="7" t="s">
        <v>8</v>
      </c>
      <c r="B70" s="33" t="s">
        <v>3</v>
      </c>
      <c r="C70" s="33" t="s">
        <v>3</v>
      </c>
      <c r="D70" s="33" t="s">
        <v>3</v>
      </c>
      <c r="E70" s="33" t="s">
        <v>3</v>
      </c>
      <c r="F70" s="33">
        <v>23539</v>
      </c>
      <c r="G70" s="33">
        <v>23539</v>
      </c>
      <c r="H70" s="33">
        <v>23830</v>
      </c>
      <c r="I70" s="33">
        <v>24041</v>
      </c>
      <c r="J70" s="33">
        <v>24041</v>
      </c>
      <c r="K70" s="33">
        <v>24041</v>
      </c>
      <c r="L70" s="33">
        <v>24041</v>
      </c>
      <c r="M70" s="33">
        <v>24041</v>
      </c>
      <c r="N70" s="33">
        <v>24041</v>
      </c>
      <c r="O70" s="33">
        <v>24041</v>
      </c>
      <c r="P70" s="33">
        <v>24041</v>
      </c>
      <c r="Q70" s="33">
        <v>24041</v>
      </c>
      <c r="R70" s="33">
        <v>24423</v>
      </c>
      <c r="S70" s="33">
        <v>24423</v>
      </c>
      <c r="T70" s="33">
        <v>24423</v>
      </c>
      <c r="U70" s="33">
        <v>24423</v>
      </c>
      <c r="V70" s="33">
        <v>24423</v>
      </c>
      <c r="W70" s="33">
        <v>24423</v>
      </c>
      <c r="X70" s="33">
        <v>24423</v>
      </c>
      <c r="Y70" s="33">
        <v>24423</v>
      </c>
      <c r="Z70" s="33">
        <v>24423</v>
      </c>
      <c r="AA70" s="33">
        <v>24423.360000000001</v>
      </c>
      <c r="AB70" s="33">
        <v>24423.360000000001</v>
      </c>
      <c r="AC70" s="33">
        <v>24423.360000000001</v>
      </c>
      <c r="AD70" s="33">
        <v>24423.360000000001</v>
      </c>
      <c r="AE70" s="33">
        <v>24423.360000000001</v>
      </c>
      <c r="AF70" s="33">
        <v>24423.360000000001</v>
      </c>
      <c r="AG70" s="33">
        <v>24423.360000000001</v>
      </c>
      <c r="AH70" s="33">
        <v>24380.8734</v>
      </c>
      <c r="AI70" s="33">
        <v>24380.8734</v>
      </c>
      <c r="AJ70" s="33">
        <v>24380.8734</v>
      </c>
      <c r="AK70" s="33">
        <v>24380.8734</v>
      </c>
      <c r="AL70" s="33">
        <v>24375.023399999998</v>
      </c>
      <c r="AM70" s="33">
        <v>24375.023399999998</v>
      </c>
      <c r="AN70" s="33">
        <v>24375.023399999998</v>
      </c>
      <c r="AO70" s="33">
        <v>24283.7634</v>
      </c>
      <c r="AP70" s="33">
        <v>24294.683400000002</v>
      </c>
      <c r="AQ70" s="33">
        <v>24294.683400000002</v>
      </c>
      <c r="AR70" s="33">
        <v>24294.683400000002</v>
      </c>
      <c r="AS70" s="33">
        <v>24294.683400000002</v>
      </c>
      <c r="AT70" s="33">
        <v>24294.683400000002</v>
      </c>
      <c r="AU70" s="33">
        <v>24294.683400000002</v>
      </c>
      <c r="AV70" s="33">
        <v>24178.640199999998</v>
      </c>
      <c r="AW70" s="33">
        <v>24120.618600000002</v>
      </c>
    </row>
    <row r="71" spans="1:49" s="73" customFormat="1" x14ac:dyDescent="0.25">
      <c r="A71" s="7" t="s">
        <v>10</v>
      </c>
      <c r="B71" s="33">
        <v>35677</v>
      </c>
      <c r="C71" s="33">
        <v>35787</v>
      </c>
      <c r="D71" s="33">
        <v>35787</v>
      </c>
      <c r="E71" s="33">
        <v>35818</v>
      </c>
      <c r="F71" s="33">
        <v>35818</v>
      </c>
      <c r="G71" s="33">
        <v>36001</v>
      </c>
      <c r="H71" s="33">
        <v>35120</v>
      </c>
      <c r="I71" s="33">
        <v>37853</v>
      </c>
      <c r="J71" s="33">
        <v>37853</v>
      </c>
      <c r="K71" s="33">
        <v>37853</v>
      </c>
      <c r="L71" s="33">
        <v>37853</v>
      </c>
      <c r="M71" s="33">
        <v>37853</v>
      </c>
      <c r="N71" s="33">
        <v>37853</v>
      </c>
      <c r="O71" s="33">
        <v>37853</v>
      </c>
      <c r="P71" s="33">
        <v>37853</v>
      </c>
      <c r="Q71" s="33">
        <v>37853</v>
      </c>
      <c r="R71" s="33">
        <v>38025</v>
      </c>
      <c r="S71" s="33">
        <v>38025</v>
      </c>
      <c r="T71" s="33">
        <v>38025</v>
      </c>
      <c r="U71" s="33">
        <v>38025</v>
      </c>
      <c r="V71" s="33">
        <v>38025</v>
      </c>
      <c r="W71" s="33">
        <v>51445</v>
      </c>
      <c r="X71" s="33">
        <v>51445</v>
      </c>
      <c r="Y71" s="33">
        <v>51445</v>
      </c>
      <c r="Z71" s="33">
        <v>51445</v>
      </c>
      <c r="AA71" s="33">
        <v>51444.399999999994</v>
      </c>
      <c r="AB71" s="33">
        <v>51444.399999999994</v>
      </c>
      <c r="AC71" s="33">
        <v>51444.399999999994</v>
      </c>
      <c r="AD71" s="33">
        <v>51444.399999999994</v>
      </c>
      <c r="AE71" s="33">
        <v>51444.399999999994</v>
      </c>
      <c r="AF71" s="33">
        <v>51444.399999999994</v>
      </c>
      <c r="AG71" s="33">
        <v>51444.399999999994</v>
      </c>
      <c r="AH71" s="33">
        <v>50861.299999999996</v>
      </c>
      <c r="AI71" s="33">
        <v>50861.299999999996</v>
      </c>
      <c r="AJ71" s="33">
        <v>50861.299999999996</v>
      </c>
      <c r="AK71" s="33">
        <v>50861.299999999996</v>
      </c>
      <c r="AL71" s="33">
        <v>50908.472999999998</v>
      </c>
      <c r="AM71" s="33">
        <v>50908.472999999998</v>
      </c>
      <c r="AN71" s="33">
        <v>50908.472999999998</v>
      </c>
      <c r="AO71" s="33">
        <v>50907.647000000004</v>
      </c>
      <c r="AP71" s="33">
        <v>50907.647000000004</v>
      </c>
      <c r="AQ71" s="33">
        <v>50907.647000000004</v>
      </c>
      <c r="AR71" s="33">
        <v>50907.633000000002</v>
      </c>
      <c r="AS71" s="33">
        <v>50907.633000000002</v>
      </c>
      <c r="AT71" s="33">
        <v>50915.780999999995</v>
      </c>
      <c r="AU71" s="33">
        <v>50907.891999999993</v>
      </c>
      <c r="AV71" s="33">
        <v>51375.902666666661</v>
      </c>
      <c r="AW71" s="33">
        <v>51372.850200000001</v>
      </c>
    </row>
    <row r="72" spans="1:49" s="73" customFormat="1" x14ac:dyDescent="0.25">
      <c r="A72" s="7" t="s">
        <v>11</v>
      </c>
      <c r="B72" s="33">
        <v>12007</v>
      </c>
      <c r="C72" s="33">
        <v>12007</v>
      </c>
      <c r="D72" s="33">
        <v>12037</v>
      </c>
      <c r="E72" s="33">
        <v>12028</v>
      </c>
      <c r="F72" s="33">
        <v>11992</v>
      </c>
      <c r="G72" s="33">
        <v>11971</v>
      </c>
      <c r="H72" s="33">
        <v>12126</v>
      </c>
      <c r="I72" s="33">
        <v>12868</v>
      </c>
      <c r="J72" s="33">
        <v>12868</v>
      </c>
      <c r="K72" s="33">
        <v>12868</v>
      </c>
      <c r="L72" s="33">
        <v>16618</v>
      </c>
      <c r="M72" s="33">
        <v>16618</v>
      </c>
      <c r="N72" s="33">
        <v>16618</v>
      </c>
      <c r="O72" s="33">
        <v>16618</v>
      </c>
      <c r="P72" s="33">
        <v>26589</v>
      </c>
      <c r="Q72" s="33">
        <v>33236</v>
      </c>
      <c r="R72" s="33">
        <v>33146</v>
      </c>
      <c r="S72" s="33">
        <v>33146</v>
      </c>
      <c r="T72" s="33">
        <v>33146</v>
      </c>
      <c r="U72" s="33">
        <v>33146</v>
      </c>
      <c r="V72" s="33">
        <v>33146</v>
      </c>
      <c r="W72" s="33">
        <v>33146</v>
      </c>
      <c r="X72" s="33">
        <v>33146</v>
      </c>
      <c r="Y72" s="33">
        <v>33146</v>
      </c>
      <c r="Z72" s="33">
        <v>33146</v>
      </c>
      <c r="AA72" s="33">
        <v>33146</v>
      </c>
      <c r="AB72" s="33">
        <v>33146</v>
      </c>
      <c r="AC72" s="33">
        <v>33146</v>
      </c>
      <c r="AD72" s="33">
        <v>33146</v>
      </c>
      <c r="AE72" s="33">
        <v>33146</v>
      </c>
      <c r="AF72" s="33">
        <v>33146</v>
      </c>
      <c r="AG72" s="33">
        <v>33146</v>
      </c>
      <c r="AH72" s="33">
        <v>33263</v>
      </c>
      <c r="AI72" s="33">
        <v>33263.24</v>
      </c>
      <c r="AJ72" s="33">
        <v>33263.24</v>
      </c>
      <c r="AK72" s="33">
        <v>33263.24</v>
      </c>
      <c r="AL72" s="33">
        <v>33244.82</v>
      </c>
      <c r="AM72" s="33">
        <v>33244.82</v>
      </c>
      <c r="AN72" s="33">
        <v>33244.82</v>
      </c>
      <c r="AO72" s="33">
        <v>33249.29</v>
      </c>
      <c r="AP72" s="33">
        <v>33142.21</v>
      </c>
      <c r="AQ72" s="33">
        <v>33142.21</v>
      </c>
      <c r="AR72" s="33">
        <v>33142.21</v>
      </c>
      <c r="AS72" s="33">
        <v>33141.21</v>
      </c>
      <c r="AT72" s="33">
        <v>33141.21</v>
      </c>
      <c r="AU72" s="33">
        <v>33141.21</v>
      </c>
      <c r="AV72" s="33">
        <v>33141.21</v>
      </c>
      <c r="AW72" s="33">
        <v>33141.21</v>
      </c>
    </row>
    <row r="73" spans="1:49" s="73" customFormat="1" ht="12" x14ac:dyDescent="0.25">
      <c r="A73" s="7" t="s">
        <v>302</v>
      </c>
      <c r="B73" s="33">
        <v>8224</v>
      </c>
      <c r="C73" s="33">
        <v>8224</v>
      </c>
      <c r="D73" s="33">
        <v>8224</v>
      </c>
      <c r="E73" s="33">
        <v>8224</v>
      </c>
      <c r="F73" s="33">
        <v>9168</v>
      </c>
      <c r="G73" s="33">
        <v>9168</v>
      </c>
      <c r="H73" s="33">
        <v>10509</v>
      </c>
      <c r="I73" s="33">
        <v>10509</v>
      </c>
      <c r="J73" s="33">
        <v>10509</v>
      </c>
      <c r="K73" s="33">
        <v>10509</v>
      </c>
      <c r="L73" s="33">
        <v>10509</v>
      </c>
      <c r="M73" s="33">
        <v>10512</v>
      </c>
      <c r="N73" s="33">
        <v>10512</v>
      </c>
      <c r="O73" s="33">
        <v>9249</v>
      </c>
      <c r="P73" s="33">
        <v>9249</v>
      </c>
      <c r="Q73" s="33">
        <v>35352</v>
      </c>
      <c r="R73" s="33">
        <v>35636</v>
      </c>
      <c r="S73" s="33">
        <v>35636</v>
      </c>
      <c r="T73" s="33">
        <v>35636</v>
      </c>
      <c r="U73" s="33">
        <v>35636</v>
      </c>
      <c r="V73" s="33">
        <v>35636</v>
      </c>
      <c r="W73" s="33">
        <v>35636</v>
      </c>
      <c r="X73" s="33">
        <v>35636</v>
      </c>
      <c r="Y73" s="33">
        <v>35636</v>
      </c>
      <c r="Z73" s="33">
        <v>35636</v>
      </c>
      <c r="AA73" s="33">
        <v>35636.131999999998</v>
      </c>
      <c r="AB73" s="33">
        <v>35636.131999999998</v>
      </c>
      <c r="AC73" s="33">
        <v>35636.131999999998</v>
      </c>
      <c r="AD73" s="33">
        <v>35636.131999999998</v>
      </c>
      <c r="AE73" s="33">
        <v>35636.131999999998</v>
      </c>
      <c r="AF73" s="33">
        <v>35636.131999999998</v>
      </c>
      <c r="AG73" s="33">
        <v>35636.131999999998</v>
      </c>
      <c r="AH73" s="33">
        <v>35703.683399999994</v>
      </c>
      <c r="AI73" s="33">
        <v>35703.622492999995</v>
      </c>
      <c r="AJ73" s="33">
        <v>35703.622492999995</v>
      </c>
      <c r="AK73" s="33">
        <v>35703.622492999995</v>
      </c>
      <c r="AL73" s="33">
        <v>35832.296835999994</v>
      </c>
      <c r="AM73" s="33">
        <v>35832.296835999994</v>
      </c>
      <c r="AN73" s="33">
        <v>35832.296835999994</v>
      </c>
      <c r="AO73" s="33">
        <v>35883.685732999998</v>
      </c>
      <c r="AP73" s="33">
        <v>39490.778653480003</v>
      </c>
      <c r="AQ73" s="33">
        <v>39490.778653480003</v>
      </c>
      <c r="AR73" s="33">
        <v>39490.778653480003</v>
      </c>
      <c r="AS73" s="33">
        <v>39490.778653480003</v>
      </c>
      <c r="AT73" s="33">
        <v>39490.778653480003</v>
      </c>
      <c r="AU73" s="33">
        <v>39490.778653480003</v>
      </c>
      <c r="AV73" s="33">
        <v>39489.82462882666</v>
      </c>
      <c r="AW73" s="33">
        <v>39489.824847880001</v>
      </c>
    </row>
    <row r="74" spans="1:49" s="73" customFormat="1" ht="12" x14ac:dyDescent="0.25">
      <c r="A74" s="7" t="s">
        <v>303</v>
      </c>
      <c r="B74" s="33">
        <v>3678</v>
      </c>
      <c r="C74" s="33">
        <v>3678</v>
      </c>
      <c r="D74" s="33">
        <v>3678</v>
      </c>
      <c r="E74" s="33">
        <v>3678</v>
      </c>
      <c r="F74" s="33">
        <v>3678</v>
      </c>
      <c r="G74" s="33">
        <v>3678</v>
      </c>
      <c r="H74" s="33">
        <v>3678</v>
      </c>
      <c r="I74" s="33">
        <v>3678</v>
      </c>
      <c r="J74" s="33">
        <v>3678</v>
      </c>
      <c r="K74" s="33">
        <v>3678</v>
      </c>
      <c r="L74" s="33">
        <v>3678</v>
      </c>
      <c r="M74" s="33">
        <v>3678</v>
      </c>
      <c r="N74" s="33">
        <v>3678</v>
      </c>
      <c r="O74" s="33">
        <v>3678</v>
      </c>
      <c r="P74" s="33">
        <v>3678</v>
      </c>
      <c r="Q74" s="33">
        <v>3678</v>
      </c>
      <c r="R74" s="33">
        <v>3678</v>
      </c>
      <c r="S74" s="33">
        <v>3678</v>
      </c>
      <c r="T74" s="33">
        <v>3678</v>
      </c>
      <c r="U74" s="33">
        <v>3678</v>
      </c>
      <c r="V74" s="33">
        <v>3678</v>
      </c>
      <c r="W74" s="33">
        <v>3678</v>
      </c>
      <c r="X74" s="33">
        <v>3678</v>
      </c>
      <c r="Y74" s="33">
        <v>3678</v>
      </c>
      <c r="Z74" s="33">
        <v>3678</v>
      </c>
      <c r="AA74" s="33">
        <v>3678</v>
      </c>
      <c r="AB74" s="33">
        <v>3678</v>
      </c>
      <c r="AC74" s="33">
        <v>3678</v>
      </c>
      <c r="AD74" s="33">
        <v>3678</v>
      </c>
      <c r="AE74" s="33">
        <v>3678</v>
      </c>
      <c r="AF74" s="33">
        <v>3678</v>
      </c>
      <c r="AG74" s="33">
        <v>3678</v>
      </c>
      <c r="AH74" s="33">
        <v>3678</v>
      </c>
      <c r="AI74" s="33">
        <v>3678</v>
      </c>
      <c r="AJ74" s="33">
        <v>3678</v>
      </c>
      <c r="AK74" s="33">
        <v>3678</v>
      </c>
      <c r="AL74" s="33">
        <v>3678</v>
      </c>
      <c r="AM74" s="33">
        <v>3678</v>
      </c>
      <c r="AN74" s="33">
        <v>3678</v>
      </c>
      <c r="AO74" s="33">
        <v>3678</v>
      </c>
      <c r="AP74" s="33">
        <v>3678</v>
      </c>
      <c r="AQ74" s="33">
        <v>3678</v>
      </c>
      <c r="AR74" s="33">
        <v>3678</v>
      </c>
      <c r="AS74" s="33">
        <v>3678</v>
      </c>
      <c r="AT74" s="33">
        <v>3678</v>
      </c>
      <c r="AU74" s="33">
        <v>3678</v>
      </c>
      <c r="AV74" s="33">
        <v>3678</v>
      </c>
      <c r="AW74" s="33">
        <v>3678</v>
      </c>
    </row>
    <row r="75" spans="1:49" s="73" customFormat="1" x14ac:dyDescent="0.25">
      <c r="A75" s="7" t="s">
        <v>12</v>
      </c>
      <c r="B75" s="33">
        <v>8571</v>
      </c>
      <c r="C75" s="33">
        <v>8571</v>
      </c>
      <c r="D75" s="33">
        <v>8571</v>
      </c>
      <c r="E75" s="33">
        <v>8560</v>
      </c>
      <c r="F75" s="33">
        <v>8559</v>
      </c>
      <c r="G75" s="33">
        <v>8559</v>
      </c>
      <c r="H75" s="33">
        <v>8559</v>
      </c>
      <c r="I75" s="33">
        <v>8566</v>
      </c>
      <c r="J75" s="33">
        <v>8566</v>
      </c>
      <c r="K75" s="33">
        <v>8566</v>
      </c>
      <c r="L75" s="33">
        <v>8566</v>
      </c>
      <c r="M75" s="33">
        <v>9518</v>
      </c>
      <c r="N75" s="33">
        <v>9518</v>
      </c>
      <c r="O75" s="33">
        <v>9518</v>
      </c>
      <c r="P75" s="33">
        <v>9518</v>
      </c>
      <c r="Q75" s="33">
        <v>9518</v>
      </c>
      <c r="R75" s="33">
        <v>9525</v>
      </c>
      <c r="S75" s="33">
        <v>11162</v>
      </c>
      <c r="T75" s="33">
        <v>11162</v>
      </c>
      <c r="U75" s="33">
        <v>11162</v>
      </c>
      <c r="V75" s="33">
        <v>11162</v>
      </c>
      <c r="W75" s="33">
        <v>11162</v>
      </c>
      <c r="X75" s="33">
        <v>11162</v>
      </c>
      <c r="Y75" s="33">
        <v>11162</v>
      </c>
      <c r="Z75" s="33">
        <v>11162</v>
      </c>
      <c r="AA75" s="33">
        <v>11161.5</v>
      </c>
      <c r="AB75" s="33">
        <v>11161.5</v>
      </c>
      <c r="AC75" s="33">
        <v>11161.5</v>
      </c>
      <c r="AD75" s="33">
        <v>11161.5</v>
      </c>
      <c r="AE75" s="33">
        <v>11161.5</v>
      </c>
      <c r="AF75" s="33">
        <v>11161.5</v>
      </c>
      <c r="AG75" s="33">
        <v>11161.5</v>
      </c>
      <c r="AH75" s="33">
        <v>11165.73</v>
      </c>
      <c r="AI75" s="33">
        <v>11165.73</v>
      </c>
      <c r="AJ75" s="33">
        <v>11165.73</v>
      </c>
      <c r="AK75" s="33">
        <v>11165.73</v>
      </c>
      <c r="AL75" s="33">
        <v>11165.73</v>
      </c>
      <c r="AM75" s="33">
        <v>11165.73</v>
      </c>
      <c r="AN75" s="33">
        <v>11165.73</v>
      </c>
      <c r="AO75" s="33">
        <v>11166.98</v>
      </c>
      <c r="AP75" s="33">
        <v>11166.98</v>
      </c>
      <c r="AQ75" s="33">
        <v>11166.98</v>
      </c>
      <c r="AR75" s="33">
        <v>11166.98</v>
      </c>
      <c r="AS75" s="33">
        <v>11166.98</v>
      </c>
      <c r="AT75" s="33">
        <v>11166.980000000001</v>
      </c>
      <c r="AU75" s="33">
        <v>11166.98</v>
      </c>
      <c r="AV75" s="33">
        <v>11166.980000000001</v>
      </c>
      <c r="AW75" s="33">
        <v>11171.86</v>
      </c>
    </row>
    <row r="76" spans="1:49" s="73" customFormat="1" x14ac:dyDescent="0.25">
      <c r="A76" s="7" t="s">
        <v>13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38808</v>
      </c>
      <c r="Q76" s="33">
        <v>38808</v>
      </c>
      <c r="R76" s="33">
        <v>38410</v>
      </c>
      <c r="S76" s="33">
        <v>38410</v>
      </c>
      <c r="T76" s="33">
        <v>38410</v>
      </c>
      <c r="U76" s="33">
        <v>38410</v>
      </c>
      <c r="V76" s="33">
        <v>38410</v>
      </c>
      <c r="W76" s="33">
        <v>38410</v>
      </c>
      <c r="X76" s="33">
        <v>38410</v>
      </c>
      <c r="Y76" s="33">
        <v>38410</v>
      </c>
      <c r="Z76" s="33">
        <v>38410</v>
      </c>
      <c r="AA76" s="33">
        <v>38410.239999999998</v>
      </c>
      <c r="AB76" s="33">
        <v>38410.239999999998</v>
      </c>
      <c r="AC76" s="33">
        <v>38410.239999999998</v>
      </c>
      <c r="AD76" s="33">
        <v>38410.239999999998</v>
      </c>
      <c r="AE76" s="33">
        <v>38410.239999999998</v>
      </c>
      <c r="AF76" s="33">
        <v>38410.239999999998</v>
      </c>
      <c r="AG76" s="33">
        <v>38410.239999999998</v>
      </c>
      <c r="AH76" s="33">
        <v>35677.840000000004</v>
      </c>
      <c r="AI76" s="33">
        <v>35677.840000000004</v>
      </c>
      <c r="AJ76" s="33">
        <v>35677.840000000004</v>
      </c>
      <c r="AK76" s="33">
        <v>35677.840000000004</v>
      </c>
      <c r="AL76" s="33">
        <v>35632.959999999999</v>
      </c>
      <c r="AM76" s="33">
        <v>35632.959999999999</v>
      </c>
      <c r="AN76" s="33">
        <v>35632.959999999999</v>
      </c>
      <c r="AO76" s="33">
        <v>38126.175999999999</v>
      </c>
      <c r="AP76" s="33">
        <v>38093.087999999996</v>
      </c>
      <c r="AQ76" s="33">
        <v>38093.087999999996</v>
      </c>
      <c r="AR76" s="33">
        <v>38093.087999999996</v>
      </c>
      <c r="AS76" s="33">
        <v>38218.048000000003</v>
      </c>
      <c r="AT76" s="33">
        <v>38217.027199999997</v>
      </c>
      <c r="AU76" s="33">
        <v>38129.924800000001</v>
      </c>
      <c r="AV76" s="33">
        <v>38129.924800000001</v>
      </c>
      <c r="AW76" s="33">
        <v>38129.924800000001</v>
      </c>
    </row>
    <row r="77" spans="1:49" s="73" customFormat="1" x14ac:dyDescent="0.25">
      <c r="A77" s="7" t="s">
        <v>29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38411</v>
      </c>
      <c r="T77" s="33">
        <v>38411</v>
      </c>
      <c r="U77" s="33">
        <v>38411</v>
      </c>
      <c r="V77" s="33">
        <v>38411</v>
      </c>
      <c r="W77" s="33">
        <v>38411</v>
      </c>
      <c r="X77" s="33">
        <v>38411</v>
      </c>
      <c r="Y77" s="33">
        <v>38411</v>
      </c>
      <c r="Z77" s="33">
        <v>38411</v>
      </c>
      <c r="AA77" s="33">
        <v>38411.120000000003</v>
      </c>
      <c r="AB77" s="33">
        <v>38411.120000000003</v>
      </c>
      <c r="AC77" s="33">
        <v>38411.120000000003</v>
      </c>
      <c r="AD77" s="33">
        <v>38411.120000000003</v>
      </c>
      <c r="AE77" s="33">
        <v>38411.120000000003</v>
      </c>
      <c r="AF77" s="33">
        <v>38411.120000000003</v>
      </c>
      <c r="AG77" s="33">
        <v>38411.120000000003</v>
      </c>
      <c r="AH77" s="33">
        <v>38320.480000000003</v>
      </c>
      <c r="AI77" s="33">
        <v>38320.480000000003</v>
      </c>
      <c r="AJ77" s="33">
        <v>38320.480000000003</v>
      </c>
      <c r="AK77" s="33">
        <v>38320.480000000003</v>
      </c>
      <c r="AL77" s="33">
        <v>38323.120000000003</v>
      </c>
      <c r="AM77" s="33">
        <v>38323.120000000003</v>
      </c>
      <c r="AN77" s="33">
        <v>38323.120000000003</v>
      </c>
      <c r="AO77" s="33">
        <v>38324</v>
      </c>
      <c r="AP77" s="33">
        <v>38324</v>
      </c>
      <c r="AQ77" s="33">
        <v>38324</v>
      </c>
      <c r="AR77" s="33">
        <v>38324</v>
      </c>
      <c r="AS77" s="33">
        <v>38324</v>
      </c>
      <c r="AT77" s="33">
        <v>38324</v>
      </c>
      <c r="AU77" s="33">
        <v>38324</v>
      </c>
      <c r="AV77" s="33">
        <v>38324</v>
      </c>
      <c r="AW77" s="33">
        <v>38324</v>
      </c>
    </row>
    <row r="78" spans="1:49" s="73" customFormat="1" ht="12" x14ac:dyDescent="0.25">
      <c r="A78" s="7" t="s">
        <v>300</v>
      </c>
      <c r="B78" s="33">
        <v>14159</v>
      </c>
      <c r="C78" s="33">
        <v>14160</v>
      </c>
      <c r="D78" s="33">
        <v>14155</v>
      </c>
      <c r="E78" s="33">
        <v>14151</v>
      </c>
      <c r="F78" s="33">
        <v>14151</v>
      </c>
      <c r="G78" s="33">
        <v>14150</v>
      </c>
      <c r="H78" s="33">
        <v>14150</v>
      </c>
      <c r="I78" s="33">
        <v>14150</v>
      </c>
      <c r="J78" s="33">
        <v>14150</v>
      </c>
      <c r="K78" s="33">
        <v>14150</v>
      </c>
      <c r="L78" s="33">
        <v>14150</v>
      </c>
      <c r="M78" s="33">
        <v>14150</v>
      </c>
      <c r="N78" s="33">
        <v>14150</v>
      </c>
      <c r="O78" s="33">
        <v>14150</v>
      </c>
      <c r="P78" s="33">
        <v>14150</v>
      </c>
      <c r="Q78" s="33">
        <v>14150</v>
      </c>
      <c r="R78" s="33">
        <v>14013</v>
      </c>
      <c r="S78" s="33">
        <v>14013</v>
      </c>
      <c r="T78" s="33">
        <v>14013</v>
      </c>
      <c r="U78" s="33">
        <v>14013</v>
      </c>
      <c r="V78" s="33">
        <v>14013</v>
      </c>
      <c r="W78" s="33">
        <v>14013</v>
      </c>
      <c r="X78" s="33">
        <v>14013</v>
      </c>
      <c r="Y78" s="33">
        <v>14013</v>
      </c>
      <c r="Z78" s="33">
        <v>14013</v>
      </c>
      <c r="AA78" s="33">
        <v>21348.719999999998</v>
      </c>
      <c r="AB78" s="33">
        <v>21348.719999999998</v>
      </c>
      <c r="AC78" s="33">
        <v>21348.719999999998</v>
      </c>
      <c r="AD78" s="33">
        <v>21348.719999999998</v>
      </c>
      <c r="AE78" s="33">
        <v>21348.719999999998</v>
      </c>
      <c r="AF78" s="33">
        <v>21348.719999999998</v>
      </c>
      <c r="AG78" s="33">
        <v>21348.719999999998</v>
      </c>
      <c r="AH78" s="33">
        <v>22811.752800000002</v>
      </c>
      <c r="AI78" s="33">
        <v>22811.752800000002</v>
      </c>
      <c r="AJ78" s="33">
        <v>22811.752800000002</v>
      </c>
      <c r="AK78" s="33">
        <v>22811.752800000002</v>
      </c>
      <c r="AL78" s="33">
        <v>22811.752800000002</v>
      </c>
      <c r="AM78" s="33">
        <v>22811.752800000002</v>
      </c>
      <c r="AN78" s="33">
        <v>22811.752800000002</v>
      </c>
      <c r="AO78" s="33">
        <v>23130.989999999998</v>
      </c>
      <c r="AP78" s="33">
        <v>27358.816691999997</v>
      </c>
      <c r="AQ78" s="33">
        <v>27358.816691999997</v>
      </c>
      <c r="AR78" s="33">
        <v>27375.742241999997</v>
      </c>
      <c r="AS78" s="33">
        <v>27375.674113999998</v>
      </c>
      <c r="AT78" s="33">
        <v>27521.273585333332</v>
      </c>
      <c r="AU78" s="33">
        <v>27594.637505999995</v>
      </c>
      <c r="AV78" s="33">
        <v>27594.637505999995</v>
      </c>
      <c r="AW78" s="33">
        <v>27588.593984666666</v>
      </c>
    </row>
    <row r="79" spans="1:49" s="73" customFormat="1" x14ac:dyDescent="0.25">
      <c r="A79" s="7" t="s">
        <v>37</v>
      </c>
      <c r="B79" s="33">
        <v>10536</v>
      </c>
      <c r="C79" s="33">
        <v>10515</v>
      </c>
      <c r="D79" s="33">
        <v>11003</v>
      </c>
      <c r="E79" s="33">
        <v>10962</v>
      </c>
      <c r="F79" s="33">
        <v>10962</v>
      </c>
      <c r="G79" s="33">
        <v>10911</v>
      </c>
      <c r="H79" s="33">
        <v>10914</v>
      </c>
      <c r="I79" s="33">
        <v>11404</v>
      </c>
      <c r="J79" s="33">
        <v>11404</v>
      </c>
      <c r="K79" s="33">
        <v>11404</v>
      </c>
      <c r="L79" s="33">
        <v>11404</v>
      </c>
      <c r="M79" s="33">
        <v>11371</v>
      </c>
      <c r="N79" s="33">
        <v>11371</v>
      </c>
      <c r="O79" s="33">
        <v>11371</v>
      </c>
      <c r="P79" s="33">
        <v>11371</v>
      </c>
      <c r="Q79" s="33">
        <v>18032</v>
      </c>
      <c r="R79" s="33">
        <v>17843</v>
      </c>
      <c r="S79" s="33">
        <v>17843</v>
      </c>
      <c r="T79" s="33">
        <v>17843</v>
      </c>
      <c r="U79" s="33">
        <v>17843</v>
      </c>
      <c r="V79" s="33">
        <v>17843</v>
      </c>
      <c r="W79" s="33">
        <v>17843</v>
      </c>
      <c r="X79" s="33">
        <v>17843</v>
      </c>
      <c r="Y79" s="33">
        <v>17843</v>
      </c>
      <c r="Z79" s="33">
        <v>17843</v>
      </c>
      <c r="AA79" s="33">
        <v>17843.490000000002</v>
      </c>
      <c r="AB79" s="33">
        <v>17843.490000000002</v>
      </c>
      <c r="AC79" s="33">
        <v>17843.490000000002</v>
      </c>
      <c r="AD79" s="33">
        <v>17843.490000000002</v>
      </c>
      <c r="AE79" s="33">
        <v>17843.490000000002</v>
      </c>
      <c r="AF79" s="33">
        <v>17843.490000000002</v>
      </c>
      <c r="AG79" s="33">
        <v>17843.490000000002</v>
      </c>
      <c r="AH79" s="33">
        <v>16659.785970000001</v>
      </c>
      <c r="AI79" s="33">
        <v>16659.785970000001</v>
      </c>
      <c r="AJ79" s="33">
        <v>16659.785970000001</v>
      </c>
      <c r="AK79" s="33">
        <v>16659.785970000001</v>
      </c>
      <c r="AL79" s="33">
        <v>16814.341769999999</v>
      </c>
      <c r="AM79" s="33">
        <v>16814.341769999999</v>
      </c>
      <c r="AN79" s="33">
        <v>16814.341769999999</v>
      </c>
      <c r="AO79" s="33">
        <v>16772.631229999999</v>
      </c>
      <c r="AP79" s="33">
        <v>25715.302455000001</v>
      </c>
      <c r="AQ79" s="33">
        <v>25715.302455000001</v>
      </c>
      <c r="AR79" s="33">
        <v>25715.302455000001</v>
      </c>
      <c r="AS79" s="33">
        <v>25715.302455000001</v>
      </c>
      <c r="AT79" s="33">
        <v>25706.508814999997</v>
      </c>
      <c r="AU79" s="33">
        <v>25710.681189999999</v>
      </c>
      <c r="AV79" s="33">
        <v>25778.551823333331</v>
      </c>
      <c r="AW79" s="33">
        <v>25812.487140000001</v>
      </c>
    </row>
    <row r="80" spans="1:49" s="73" customFormat="1" x14ac:dyDescent="0.25">
      <c r="A80" s="7" t="s">
        <v>15</v>
      </c>
      <c r="B80" s="33">
        <v>6069</v>
      </c>
      <c r="C80" s="33">
        <v>6053</v>
      </c>
      <c r="D80" s="33">
        <v>6053</v>
      </c>
      <c r="E80" s="33">
        <v>6059</v>
      </c>
      <c r="F80" s="33">
        <v>6054</v>
      </c>
      <c r="G80" s="33">
        <v>6054</v>
      </c>
      <c r="H80" s="33">
        <v>6074</v>
      </c>
      <c r="I80" s="33">
        <v>6146</v>
      </c>
      <c r="J80" s="33">
        <v>6146</v>
      </c>
      <c r="K80" s="33">
        <v>6146</v>
      </c>
      <c r="L80" s="33">
        <v>6146</v>
      </c>
      <c r="M80" s="33">
        <v>6146</v>
      </c>
      <c r="N80" s="33">
        <v>6146</v>
      </c>
      <c r="O80" s="33">
        <v>6146</v>
      </c>
      <c r="P80" s="33">
        <v>6146</v>
      </c>
      <c r="Q80" s="33">
        <v>6146</v>
      </c>
      <c r="R80" s="33">
        <v>6357</v>
      </c>
      <c r="S80" s="33">
        <v>6357</v>
      </c>
      <c r="T80" s="33">
        <v>6357</v>
      </c>
      <c r="U80" s="33">
        <v>6357</v>
      </c>
      <c r="V80" s="33">
        <v>6357</v>
      </c>
      <c r="W80" s="33">
        <v>6357</v>
      </c>
      <c r="X80" s="33">
        <v>6357</v>
      </c>
      <c r="Y80" s="33">
        <v>6357</v>
      </c>
      <c r="Z80" s="33">
        <v>6357</v>
      </c>
      <c r="AA80" s="33">
        <v>6356.7</v>
      </c>
      <c r="AB80" s="33">
        <v>6356.7</v>
      </c>
      <c r="AC80" s="33">
        <v>6356.7</v>
      </c>
      <c r="AD80" s="33">
        <v>6356.7</v>
      </c>
      <c r="AE80" s="33">
        <v>6356.7</v>
      </c>
      <c r="AF80" s="33">
        <v>6356.7</v>
      </c>
      <c r="AG80" s="33">
        <v>6356.7</v>
      </c>
      <c r="AH80" s="33">
        <v>6332.799</v>
      </c>
      <c r="AI80" s="33">
        <v>6332.799</v>
      </c>
      <c r="AJ80" s="33">
        <v>6332.799</v>
      </c>
      <c r="AK80" s="33">
        <v>6332.799</v>
      </c>
      <c r="AL80" s="33">
        <v>6332.799</v>
      </c>
      <c r="AM80" s="33">
        <v>6332.799</v>
      </c>
      <c r="AN80" s="33">
        <v>6332.799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/>
    </row>
    <row r="81" spans="1:49" s="73" customFormat="1" x14ac:dyDescent="0.25">
      <c r="A81" s="7" t="s">
        <v>16</v>
      </c>
      <c r="B81" s="33">
        <v>2602</v>
      </c>
      <c r="C81" s="33">
        <v>2547</v>
      </c>
      <c r="D81" s="33">
        <v>2547</v>
      </c>
      <c r="E81" s="33">
        <v>2547</v>
      </c>
      <c r="F81" s="33">
        <v>2444</v>
      </c>
      <c r="G81" s="33">
        <v>2444</v>
      </c>
      <c r="H81" s="33">
        <v>2444</v>
      </c>
      <c r="I81" s="33">
        <v>2547</v>
      </c>
      <c r="J81" s="33">
        <v>2547</v>
      </c>
      <c r="K81" s="33">
        <v>2547</v>
      </c>
      <c r="L81" s="33">
        <v>2547</v>
      </c>
      <c r="M81" s="33">
        <v>2547</v>
      </c>
      <c r="N81" s="33">
        <v>2547</v>
      </c>
      <c r="O81" s="33">
        <v>2547</v>
      </c>
      <c r="P81" s="33">
        <v>2547</v>
      </c>
      <c r="Q81" s="33">
        <v>2547</v>
      </c>
      <c r="R81" s="33">
        <v>2547</v>
      </c>
      <c r="S81" s="33">
        <v>2547</v>
      </c>
      <c r="T81" s="33">
        <v>2547</v>
      </c>
      <c r="U81" s="33">
        <v>2547</v>
      </c>
      <c r="V81" s="33">
        <v>2547</v>
      </c>
      <c r="W81" s="33">
        <v>2547</v>
      </c>
      <c r="X81" s="33">
        <v>2547</v>
      </c>
      <c r="Y81" s="33">
        <v>2547</v>
      </c>
      <c r="Z81" s="33">
        <v>2547</v>
      </c>
      <c r="AA81" s="33">
        <v>2547.2160000000003</v>
      </c>
      <c r="AB81" s="33">
        <v>2547.2160000000003</v>
      </c>
      <c r="AC81" s="33">
        <v>2547.2160000000003</v>
      </c>
      <c r="AD81" s="33">
        <v>2547.2160000000003</v>
      </c>
      <c r="AE81" s="33">
        <v>2547.2160000000003</v>
      </c>
      <c r="AF81" s="33">
        <v>2547.2160000000003</v>
      </c>
      <c r="AG81" s="33">
        <v>2547.2160000000003</v>
      </c>
      <c r="AH81" s="33">
        <v>2547.2160000000003</v>
      </c>
      <c r="AI81" s="33">
        <v>2547.2160000000003</v>
      </c>
      <c r="AJ81" s="33">
        <v>2547.2160000000003</v>
      </c>
      <c r="AK81" s="33">
        <v>2547.2160000000003</v>
      </c>
      <c r="AL81" s="33">
        <v>2547.2160000000003</v>
      </c>
      <c r="AM81" s="33">
        <v>2547.2160000000003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/>
    </row>
    <row r="82" spans="1:49" s="73" customFormat="1" x14ac:dyDescent="0.25">
      <c r="A82" s="7" t="s">
        <v>9</v>
      </c>
      <c r="B82" s="33">
        <v>21632</v>
      </c>
      <c r="C82" s="33">
        <v>21632</v>
      </c>
      <c r="D82" s="33">
        <v>21632</v>
      </c>
      <c r="E82" s="33">
        <v>21632</v>
      </c>
      <c r="F82" s="33">
        <v>21632</v>
      </c>
      <c r="G82" s="33">
        <v>21632</v>
      </c>
      <c r="H82" s="33">
        <v>21632</v>
      </c>
      <c r="I82" s="33">
        <v>20366</v>
      </c>
      <c r="J82" s="33">
        <v>20366</v>
      </c>
      <c r="K82" s="33">
        <v>20366</v>
      </c>
      <c r="L82" s="33">
        <v>20366</v>
      </c>
      <c r="M82" s="33">
        <v>20366</v>
      </c>
      <c r="N82" s="33">
        <v>20366</v>
      </c>
      <c r="O82" s="33">
        <v>20366</v>
      </c>
      <c r="P82" s="33">
        <v>20366</v>
      </c>
      <c r="Q82" s="33">
        <v>20366</v>
      </c>
      <c r="R82" s="33">
        <v>20673</v>
      </c>
      <c r="S82" s="33">
        <v>20673</v>
      </c>
      <c r="T82" s="33">
        <v>20673</v>
      </c>
      <c r="U82" s="33">
        <v>20673</v>
      </c>
      <c r="V82" s="33">
        <v>20673</v>
      </c>
      <c r="W82" s="33">
        <v>20673</v>
      </c>
      <c r="X82" s="33">
        <v>20673</v>
      </c>
      <c r="Y82" s="33">
        <v>20673</v>
      </c>
      <c r="Z82" s="33">
        <v>20673</v>
      </c>
      <c r="AA82" s="33">
        <v>20673</v>
      </c>
      <c r="AB82" s="33">
        <v>20673</v>
      </c>
      <c r="AC82" s="33">
        <v>20673</v>
      </c>
      <c r="AD82" s="33">
        <v>20673</v>
      </c>
      <c r="AE82" s="33">
        <v>20673</v>
      </c>
      <c r="AF82" s="33">
        <v>20673</v>
      </c>
      <c r="AG82" s="33">
        <v>20673</v>
      </c>
      <c r="AH82" s="33">
        <v>21854.400000000001</v>
      </c>
      <c r="AI82" s="33">
        <v>21854.400000000001</v>
      </c>
      <c r="AJ82" s="33">
        <v>21854.400000000001</v>
      </c>
      <c r="AK82" s="33">
        <v>21854.400000000001</v>
      </c>
      <c r="AL82" s="33">
        <v>21858.240000000002</v>
      </c>
      <c r="AM82" s="33">
        <v>21858.240000000002</v>
      </c>
      <c r="AN82" s="33">
        <v>21858.240000000002</v>
      </c>
      <c r="AO82" s="33">
        <v>21639.500800000002</v>
      </c>
      <c r="AP82" s="33">
        <v>22045.2608</v>
      </c>
      <c r="AQ82" s="33">
        <v>22045.2608</v>
      </c>
      <c r="AR82" s="33">
        <v>22045.2608</v>
      </c>
      <c r="AS82" s="33">
        <v>22045.900799999999</v>
      </c>
      <c r="AT82" s="33">
        <v>22090.777600000001</v>
      </c>
      <c r="AU82" s="33">
        <v>22180.876800000002</v>
      </c>
      <c r="AV82" s="33">
        <v>22180.876800000002</v>
      </c>
      <c r="AW82" s="33">
        <v>22180.876800000002</v>
      </c>
    </row>
    <row r="83" spans="1:49" s="73" customFormat="1" x14ac:dyDescent="0.25">
      <c r="A83" s="7" t="s">
        <v>32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8236</v>
      </c>
      <c r="Q83" s="33">
        <v>8236</v>
      </c>
      <c r="R83" s="33">
        <v>8247</v>
      </c>
      <c r="S83" s="33">
        <v>8247</v>
      </c>
      <c r="T83" s="33">
        <v>8247</v>
      </c>
      <c r="U83" s="33">
        <v>8247</v>
      </c>
      <c r="V83" s="33">
        <v>8247</v>
      </c>
      <c r="W83" s="33">
        <v>8247</v>
      </c>
      <c r="X83" s="33">
        <v>8247</v>
      </c>
      <c r="Y83" s="33">
        <v>8247</v>
      </c>
      <c r="Z83" s="33">
        <v>8247</v>
      </c>
      <c r="AA83" s="33">
        <v>8247.15</v>
      </c>
      <c r="AB83" s="33">
        <v>8247.15</v>
      </c>
      <c r="AC83" s="33">
        <v>8247.15</v>
      </c>
      <c r="AD83" s="33">
        <v>8247.15</v>
      </c>
      <c r="AE83" s="33">
        <v>8247.15</v>
      </c>
      <c r="AF83" s="33">
        <v>8247.15</v>
      </c>
      <c r="AG83" s="33">
        <v>8247.15</v>
      </c>
      <c r="AH83" s="33">
        <v>8235.0139999999992</v>
      </c>
      <c r="AI83" s="33">
        <v>8235.0139999999992</v>
      </c>
      <c r="AJ83" s="33">
        <v>8235.0139999999992</v>
      </c>
      <c r="AK83" s="33">
        <v>8235.0139999999992</v>
      </c>
      <c r="AL83" s="33">
        <v>8235.0139999999992</v>
      </c>
      <c r="AM83" s="33">
        <v>8235.0139999999992</v>
      </c>
      <c r="AN83" s="33">
        <v>8235.0139999999992</v>
      </c>
      <c r="AO83" s="33">
        <v>8223.0829999999987</v>
      </c>
      <c r="AP83" s="33">
        <v>8223.0829999999987</v>
      </c>
      <c r="AQ83" s="33">
        <v>8223.0829999999987</v>
      </c>
      <c r="AR83" s="33">
        <v>8223.0829999999987</v>
      </c>
      <c r="AS83" s="33">
        <v>8223.0829999999987</v>
      </c>
      <c r="AT83" s="33">
        <v>8223.0829999999987</v>
      </c>
      <c r="AU83" s="33">
        <v>8223.0829999999987</v>
      </c>
      <c r="AV83" s="33">
        <v>8223.3016666666663</v>
      </c>
      <c r="AW83" s="33">
        <v>8223.4109999999982</v>
      </c>
    </row>
    <row r="84" spans="1:49" s="73" customFormat="1" x14ac:dyDescent="0.25">
      <c r="A84" s="7" t="s">
        <v>234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10739.4714</v>
      </c>
      <c r="AL84" s="33">
        <v>10739.4714</v>
      </c>
      <c r="AM84" s="33">
        <v>10739.4714</v>
      </c>
      <c r="AN84" s="33">
        <v>10739.4714</v>
      </c>
      <c r="AO84" s="33">
        <v>10712.660400000001</v>
      </c>
      <c r="AP84" s="33">
        <v>10712.660400000001</v>
      </c>
      <c r="AQ84" s="33">
        <v>10712.660400000001</v>
      </c>
      <c r="AR84" s="33">
        <v>10712.660400000001</v>
      </c>
      <c r="AS84" s="33">
        <v>10711.580400000001</v>
      </c>
      <c r="AT84" s="33">
        <v>10711.580400000001</v>
      </c>
      <c r="AU84" s="33">
        <v>10711.580400000001</v>
      </c>
      <c r="AV84" s="33">
        <v>10711.580400000001</v>
      </c>
      <c r="AW84" s="33">
        <v>10711.580400000001</v>
      </c>
    </row>
    <row r="85" spans="1:49" s="73" customFormat="1" ht="12" x14ac:dyDescent="0.25">
      <c r="A85" s="7" t="s">
        <v>301</v>
      </c>
      <c r="B85" s="33">
        <v>22466</v>
      </c>
      <c r="C85" s="33">
        <v>22466</v>
      </c>
      <c r="D85" s="33">
        <v>22466</v>
      </c>
      <c r="E85" s="33">
        <v>22466</v>
      </c>
      <c r="F85" s="33">
        <v>22466</v>
      </c>
      <c r="G85" s="33">
        <v>22466</v>
      </c>
      <c r="H85" s="33">
        <v>22466</v>
      </c>
      <c r="I85" s="33">
        <v>24691</v>
      </c>
      <c r="J85" s="33">
        <v>24691</v>
      </c>
      <c r="K85" s="33">
        <v>24691</v>
      </c>
      <c r="L85" s="33">
        <v>24691</v>
      </c>
      <c r="M85" s="33">
        <v>24691</v>
      </c>
      <c r="N85" s="33">
        <v>24691</v>
      </c>
      <c r="O85" s="33">
        <v>24691</v>
      </c>
      <c r="P85" s="33">
        <v>24691</v>
      </c>
      <c r="Q85" s="33">
        <v>24691</v>
      </c>
      <c r="R85" s="33">
        <v>24965</v>
      </c>
      <c r="S85" s="33">
        <v>24965</v>
      </c>
      <c r="T85" s="33">
        <v>24965</v>
      </c>
      <c r="U85" s="33">
        <v>24965</v>
      </c>
      <c r="V85" s="33">
        <v>24965</v>
      </c>
      <c r="W85" s="33">
        <v>24965</v>
      </c>
      <c r="X85" s="33">
        <v>24965</v>
      </c>
      <c r="Y85" s="33">
        <v>24965</v>
      </c>
      <c r="Z85" s="33">
        <v>24965</v>
      </c>
      <c r="AA85" s="33">
        <v>24964.940000000002</v>
      </c>
      <c r="AB85" s="33">
        <v>24964.940000000002</v>
      </c>
      <c r="AC85" s="33">
        <v>24964.940000000002</v>
      </c>
      <c r="AD85" s="33">
        <v>24964.940000000002</v>
      </c>
      <c r="AE85" s="33">
        <v>24964.940000000002</v>
      </c>
      <c r="AF85" s="33">
        <v>24964.940000000002</v>
      </c>
      <c r="AG85" s="33">
        <v>24964.940000000002</v>
      </c>
      <c r="AH85" s="33">
        <v>22963.017</v>
      </c>
      <c r="AI85" s="33">
        <v>22963.017</v>
      </c>
      <c r="AJ85" s="33">
        <v>22963.017</v>
      </c>
      <c r="AK85" s="33">
        <v>22963.017</v>
      </c>
      <c r="AL85" s="33">
        <v>22963.017</v>
      </c>
      <c r="AM85" s="33">
        <v>22963.017</v>
      </c>
      <c r="AN85" s="33">
        <v>22963.017</v>
      </c>
      <c r="AO85" s="33">
        <v>22963.017</v>
      </c>
      <c r="AP85" s="33">
        <v>22963.017</v>
      </c>
      <c r="AQ85" s="33">
        <v>22963.017</v>
      </c>
      <c r="AR85" s="33">
        <v>22963.017</v>
      </c>
      <c r="AS85" s="33">
        <v>22963.017</v>
      </c>
      <c r="AT85" s="33">
        <v>22963.016999999996</v>
      </c>
      <c r="AU85" s="33">
        <v>21201.256999999998</v>
      </c>
      <c r="AV85" s="33">
        <v>21201.256999999998</v>
      </c>
      <c r="AW85" s="33">
        <v>21201.256999999998</v>
      </c>
    </row>
    <row r="86" spans="1:49" s="73" customFormat="1" x14ac:dyDescent="0.25">
      <c r="A86" s="7" t="s">
        <v>33</v>
      </c>
      <c r="B86" s="33">
        <v>15755</v>
      </c>
      <c r="C86" s="33">
        <v>15892</v>
      </c>
      <c r="D86" s="33">
        <v>15892</v>
      </c>
      <c r="E86" s="33">
        <v>15892</v>
      </c>
      <c r="F86" s="33">
        <v>15892</v>
      </c>
      <c r="G86" s="33">
        <v>15906</v>
      </c>
      <c r="H86" s="33">
        <v>18061</v>
      </c>
      <c r="I86" s="33">
        <v>17995</v>
      </c>
      <c r="J86" s="33">
        <v>17995</v>
      </c>
      <c r="K86" s="33">
        <v>17995</v>
      </c>
      <c r="L86" s="33" t="s">
        <v>3</v>
      </c>
      <c r="M86" s="33" t="s">
        <v>3</v>
      </c>
      <c r="N86" s="33" t="s">
        <v>3</v>
      </c>
      <c r="O86" s="33" t="s">
        <v>3</v>
      </c>
      <c r="P86" s="33" t="s">
        <v>3</v>
      </c>
      <c r="Q86" s="33" t="s">
        <v>3</v>
      </c>
      <c r="R86" s="33" t="s">
        <v>3</v>
      </c>
      <c r="S86" s="33" t="s">
        <v>3</v>
      </c>
      <c r="T86" s="33" t="s">
        <v>3</v>
      </c>
      <c r="U86" s="33" t="s">
        <v>3</v>
      </c>
      <c r="V86" s="33" t="s">
        <v>3</v>
      </c>
      <c r="W86" s="33" t="s">
        <v>3</v>
      </c>
      <c r="X86" s="33" t="s">
        <v>3</v>
      </c>
      <c r="Y86" s="33" t="s">
        <v>3</v>
      </c>
      <c r="Z86" s="33" t="s">
        <v>3</v>
      </c>
      <c r="AA86" s="33" t="s">
        <v>3</v>
      </c>
      <c r="AB86" s="33" t="s">
        <v>3</v>
      </c>
      <c r="AC86" s="33" t="s">
        <v>3</v>
      </c>
      <c r="AD86" s="33" t="s">
        <v>3</v>
      </c>
      <c r="AE86" s="33" t="s">
        <v>3</v>
      </c>
      <c r="AF86" s="33" t="s">
        <v>3</v>
      </c>
      <c r="AG86" s="33" t="s">
        <v>3</v>
      </c>
      <c r="AH86" s="33">
        <v>0</v>
      </c>
      <c r="AI86" s="33">
        <v>0</v>
      </c>
      <c r="AJ86" s="33" t="s">
        <v>3</v>
      </c>
      <c r="AK86" s="139" t="s">
        <v>3</v>
      </c>
      <c r="AL86" s="139">
        <v>0</v>
      </c>
      <c r="AM86" s="139">
        <v>0</v>
      </c>
      <c r="AN86" s="139">
        <v>0</v>
      </c>
      <c r="AO86" s="139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</row>
    <row r="87" spans="1:49" s="73" customFormat="1" ht="10.8" thickBot="1" x14ac:dyDescent="0.3">
      <c r="A87" s="9" t="s">
        <v>38</v>
      </c>
      <c r="B87" s="126">
        <v>191894</v>
      </c>
      <c r="C87" s="126">
        <v>192031</v>
      </c>
      <c r="D87" s="126">
        <v>192705</v>
      </c>
      <c r="E87" s="126">
        <v>192456</v>
      </c>
      <c r="F87" s="126">
        <v>216857</v>
      </c>
      <c r="G87" s="126">
        <v>218192</v>
      </c>
      <c r="H87" s="126">
        <v>219849</v>
      </c>
      <c r="I87" s="126">
        <v>227998</v>
      </c>
      <c r="J87" s="126">
        <v>227998</v>
      </c>
      <c r="K87" s="126">
        <v>245645</v>
      </c>
      <c r="L87" s="126">
        <v>249395</v>
      </c>
      <c r="M87" s="126">
        <v>250380</v>
      </c>
      <c r="N87" s="126">
        <v>250380</v>
      </c>
      <c r="O87" s="126">
        <v>251718</v>
      </c>
      <c r="P87" s="126">
        <v>308733</v>
      </c>
      <c r="Q87" s="126">
        <v>348144</v>
      </c>
      <c r="R87" s="126">
        <v>348559</v>
      </c>
      <c r="S87" s="126">
        <v>393500</v>
      </c>
      <c r="T87" s="126">
        <v>393500</v>
      </c>
      <c r="U87" s="126">
        <v>393610</v>
      </c>
      <c r="V87" s="126">
        <v>393610</v>
      </c>
      <c r="W87" s="126">
        <v>407030</v>
      </c>
      <c r="X87" s="126">
        <v>408744.71860000002</v>
      </c>
      <c r="Y87" s="126">
        <v>411595.47860000003</v>
      </c>
      <c r="Z87" s="126">
        <v>411728.34019999998</v>
      </c>
      <c r="AA87" s="126">
        <v>419064.42819999997</v>
      </c>
      <c r="AB87" s="126">
        <v>419064.42819999997</v>
      </c>
      <c r="AC87" s="126">
        <v>419064.42819999997</v>
      </c>
      <c r="AD87" s="126">
        <v>419064.42819999997</v>
      </c>
      <c r="AE87" s="126">
        <v>419064.42819999997</v>
      </c>
      <c r="AF87" s="126">
        <v>419078.62479999999</v>
      </c>
      <c r="AG87" s="126">
        <v>419083.35699999996</v>
      </c>
      <c r="AH87" s="126">
        <v>415489.60832340008</v>
      </c>
      <c r="AI87" s="126">
        <v>415514.42065540008</v>
      </c>
      <c r="AJ87" s="126">
        <v>415519.30945200007</v>
      </c>
      <c r="AK87" s="140">
        <f t="shared" ref="AK87" si="28">SUM(AK66:AK86)</f>
        <v>426273.44724180008</v>
      </c>
      <c r="AL87" s="140">
        <v>426807.82355880004</v>
      </c>
      <c r="AM87" s="140">
        <v>426807.82355880004</v>
      </c>
      <c r="AN87" s="140">
        <v>424260.60755880002</v>
      </c>
      <c r="AO87" s="140">
        <v>420640.65678579995</v>
      </c>
      <c r="AP87" s="140">
        <v>437733.68048528</v>
      </c>
      <c r="AQ87" s="140">
        <v>437693.79343327996</v>
      </c>
      <c r="AR87" s="140">
        <v>437722.18080527999</v>
      </c>
      <c r="AS87" s="140">
        <v>437723.18080527999</v>
      </c>
      <c r="AT87" s="140">
        <v>437923.43195961328</v>
      </c>
      <c r="AU87" s="140">
        <v>435857.96496027993</v>
      </c>
      <c r="AV87" s="140">
        <v>436274.02162495995</v>
      </c>
      <c r="AW87" s="140">
        <v>436275.02162496001</v>
      </c>
    </row>
    <row r="88" spans="1:49" s="73" customFormat="1" x14ac:dyDescent="0.25">
      <c r="A88" s="7" t="s">
        <v>229</v>
      </c>
      <c r="B88" s="33">
        <v>15685</v>
      </c>
      <c r="C88" s="33">
        <v>15685</v>
      </c>
      <c r="D88" s="33">
        <v>15685</v>
      </c>
      <c r="E88" s="33">
        <v>15685</v>
      </c>
      <c r="F88" s="33">
        <v>15685</v>
      </c>
      <c r="G88" s="33">
        <v>15685</v>
      </c>
      <c r="H88" s="33">
        <v>15685</v>
      </c>
      <c r="I88" s="33">
        <v>15685</v>
      </c>
      <c r="J88" s="33">
        <v>15685</v>
      </c>
      <c r="K88" s="33">
        <v>15685</v>
      </c>
      <c r="L88" s="33">
        <v>15685</v>
      </c>
      <c r="M88" s="33">
        <v>15685</v>
      </c>
      <c r="N88" s="33">
        <v>15685</v>
      </c>
      <c r="O88" s="33">
        <v>15685</v>
      </c>
      <c r="P88" s="33">
        <v>15685</v>
      </c>
      <c r="Q88" s="33">
        <v>15685</v>
      </c>
      <c r="R88" s="33">
        <v>15685</v>
      </c>
      <c r="S88" s="33">
        <v>15685</v>
      </c>
      <c r="T88" s="33">
        <v>15685</v>
      </c>
      <c r="U88" s="33">
        <v>15685</v>
      </c>
      <c r="V88" s="33">
        <v>15685</v>
      </c>
      <c r="W88" s="33">
        <v>15685</v>
      </c>
      <c r="X88" s="33">
        <v>15685</v>
      </c>
      <c r="Y88" s="33">
        <v>15685</v>
      </c>
      <c r="Z88" s="33">
        <v>15685</v>
      </c>
      <c r="AA88" s="33">
        <v>15685</v>
      </c>
      <c r="AB88" s="33">
        <v>15685</v>
      </c>
      <c r="AC88" s="33">
        <v>15685</v>
      </c>
      <c r="AD88" s="33">
        <v>15685</v>
      </c>
      <c r="AE88" s="33">
        <v>15685</v>
      </c>
      <c r="AF88" s="33">
        <v>15685</v>
      </c>
      <c r="AG88" s="33">
        <v>15685</v>
      </c>
      <c r="AH88" s="33">
        <v>15274</v>
      </c>
      <c r="AI88" s="33">
        <v>15274.01</v>
      </c>
      <c r="AJ88" s="33">
        <v>15274.01</v>
      </c>
      <c r="AK88" s="33">
        <v>15274.01</v>
      </c>
      <c r="AL88" s="33">
        <v>15274.01</v>
      </c>
      <c r="AM88" s="33">
        <v>15274.01</v>
      </c>
      <c r="AN88" s="33">
        <v>15274.01</v>
      </c>
      <c r="AO88" s="33">
        <v>15274.01</v>
      </c>
      <c r="AP88" s="33">
        <v>15274.01</v>
      </c>
      <c r="AQ88" s="33">
        <v>15274.01</v>
      </c>
      <c r="AR88" s="33">
        <v>15274.01</v>
      </c>
      <c r="AS88" s="33">
        <v>15315.09</v>
      </c>
      <c r="AT88" s="33">
        <v>15315.089999999997</v>
      </c>
      <c r="AU88" s="33">
        <v>15315.089999999997</v>
      </c>
      <c r="AV88" s="33">
        <v>15315.089999999997</v>
      </c>
      <c r="AW88" s="33">
        <v>15345.09</v>
      </c>
    </row>
    <row r="89" spans="1:49" s="73" customFormat="1" x14ac:dyDescent="0.25">
      <c r="A89" s="7" t="s">
        <v>230</v>
      </c>
      <c r="B89" s="33">
        <v>13395</v>
      </c>
      <c r="C89" s="33">
        <v>13395</v>
      </c>
      <c r="D89" s="33">
        <v>13395</v>
      </c>
      <c r="E89" s="33">
        <v>13395</v>
      </c>
      <c r="F89" s="33">
        <v>13395</v>
      </c>
      <c r="G89" s="33">
        <v>13395</v>
      </c>
      <c r="H89" s="33">
        <v>13395</v>
      </c>
      <c r="I89" s="33">
        <v>13395</v>
      </c>
      <c r="J89" s="33">
        <v>13395</v>
      </c>
      <c r="K89" s="33">
        <v>13395</v>
      </c>
      <c r="L89" s="33">
        <v>13395</v>
      </c>
      <c r="M89" s="33">
        <v>13395</v>
      </c>
      <c r="N89" s="33">
        <v>13395</v>
      </c>
      <c r="O89" s="33">
        <v>13395</v>
      </c>
      <c r="P89" s="33">
        <v>13395</v>
      </c>
      <c r="Q89" s="33">
        <v>13395</v>
      </c>
      <c r="R89" s="33">
        <v>13395</v>
      </c>
      <c r="S89" s="33">
        <v>13395</v>
      </c>
      <c r="T89" s="33">
        <v>13395</v>
      </c>
      <c r="U89" s="33">
        <v>13395</v>
      </c>
      <c r="V89" s="33">
        <v>13395</v>
      </c>
      <c r="W89" s="33">
        <v>13395</v>
      </c>
      <c r="X89" s="33">
        <v>13395</v>
      </c>
      <c r="Y89" s="33">
        <v>13395</v>
      </c>
      <c r="Z89" s="33">
        <v>13395</v>
      </c>
      <c r="AA89" s="33">
        <v>13395</v>
      </c>
      <c r="AB89" s="33">
        <v>13395</v>
      </c>
      <c r="AC89" s="33">
        <v>13395</v>
      </c>
      <c r="AD89" s="33">
        <v>13395</v>
      </c>
      <c r="AE89" s="33">
        <v>13395</v>
      </c>
      <c r="AF89" s="33">
        <v>13395</v>
      </c>
      <c r="AG89" s="33">
        <v>13395</v>
      </c>
      <c r="AH89" s="33">
        <v>13319</v>
      </c>
      <c r="AI89" s="33">
        <v>13319.21</v>
      </c>
      <c r="AJ89" s="33">
        <v>13319.21</v>
      </c>
      <c r="AK89" s="33">
        <v>13319.21</v>
      </c>
      <c r="AL89" s="33">
        <v>13319.21</v>
      </c>
      <c r="AM89" s="33">
        <v>13319.21</v>
      </c>
      <c r="AN89" s="33">
        <v>13319.21</v>
      </c>
      <c r="AO89" s="33">
        <v>13319.21</v>
      </c>
      <c r="AP89" s="33">
        <v>13319.21</v>
      </c>
      <c r="AQ89" s="33">
        <v>13319.21</v>
      </c>
      <c r="AR89" s="33">
        <v>13319.21</v>
      </c>
      <c r="AS89" s="33">
        <v>13393.94</v>
      </c>
      <c r="AT89" s="33">
        <v>13388.619999999999</v>
      </c>
      <c r="AU89" s="33">
        <v>13388.619999999999</v>
      </c>
      <c r="AV89" s="33">
        <v>13388.619999999999</v>
      </c>
      <c r="AW89" s="33">
        <v>13388.62</v>
      </c>
    </row>
    <row r="90" spans="1:49" s="73" customFormat="1" x14ac:dyDescent="0.25">
      <c r="A90" s="7" t="s">
        <v>226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3849.12</v>
      </c>
      <c r="AB90" s="33">
        <v>3849.12</v>
      </c>
      <c r="AC90" s="33">
        <v>3849.12</v>
      </c>
      <c r="AD90" s="33">
        <v>3849.12</v>
      </c>
      <c r="AE90" s="33">
        <v>3849.12</v>
      </c>
      <c r="AF90" s="33">
        <v>3849.12</v>
      </c>
      <c r="AG90" s="33">
        <v>3849.12</v>
      </c>
      <c r="AH90" s="33">
        <v>3700</v>
      </c>
      <c r="AI90" s="33">
        <v>3699.9863999999998</v>
      </c>
      <c r="AJ90" s="33">
        <v>3699.9863999999998</v>
      </c>
      <c r="AK90" s="33">
        <v>3699.9863999999998</v>
      </c>
      <c r="AL90" s="33">
        <v>3699.9863999999998</v>
      </c>
      <c r="AM90" s="33">
        <v>3699.9863999999998</v>
      </c>
      <c r="AN90" s="33">
        <v>3699.9863999999998</v>
      </c>
      <c r="AO90" s="33">
        <v>3699.9863999999998</v>
      </c>
      <c r="AP90" s="33">
        <v>4376.2616919999991</v>
      </c>
      <c r="AQ90" s="33">
        <v>4376.2616919999991</v>
      </c>
      <c r="AR90" s="33">
        <v>4376.2616919999991</v>
      </c>
      <c r="AS90" s="33">
        <v>4375.7166679999991</v>
      </c>
      <c r="AT90" s="33">
        <v>4375.7166679999991</v>
      </c>
      <c r="AU90" s="33">
        <v>4297.1735999999992</v>
      </c>
      <c r="AV90" s="33">
        <v>4297.1735999999992</v>
      </c>
      <c r="AW90" s="33">
        <v>4375.5207999999993</v>
      </c>
    </row>
    <row r="91" spans="1:49" s="73" customFormat="1" x14ac:dyDescent="0.25">
      <c r="A91" s="7" t="s">
        <v>231</v>
      </c>
      <c r="B91" s="33">
        <v>0</v>
      </c>
      <c r="C91" s="33">
        <v>0</v>
      </c>
      <c r="D91" s="33">
        <v>0</v>
      </c>
      <c r="E91" s="33">
        <v>0</v>
      </c>
      <c r="F91" s="33">
        <v>0</v>
      </c>
      <c r="G91" s="33">
        <v>2467</v>
      </c>
      <c r="H91" s="33">
        <v>2261</v>
      </c>
      <c r="I91" s="33">
        <v>2574</v>
      </c>
      <c r="J91" s="33">
        <v>2574</v>
      </c>
      <c r="K91" s="33">
        <v>2574</v>
      </c>
      <c r="L91" s="33">
        <v>2574</v>
      </c>
      <c r="M91" s="33">
        <v>2581</v>
      </c>
      <c r="N91" s="33">
        <v>2581</v>
      </c>
      <c r="O91" s="33">
        <v>2581</v>
      </c>
      <c r="P91" s="33">
        <v>2581</v>
      </c>
      <c r="Q91" s="33">
        <v>2581</v>
      </c>
      <c r="R91" s="33">
        <v>2582</v>
      </c>
      <c r="S91" s="33">
        <v>2582</v>
      </c>
      <c r="T91" s="33">
        <v>2582</v>
      </c>
      <c r="U91" s="33">
        <v>2592</v>
      </c>
      <c r="V91" s="33">
        <v>2592</v>
      </c>
      <c r="W91" s="33">
        <v>2592</v>
      </c>
      <c r="X91" s="33">
        <v>2597.8297000000002</v>
      </c>
      <c r="Y91" s="33">
        <v>2597.8297000000002</v>
      </c>
      <c r="Z91" s="33">
        <v>2597.8297000000002</v>
      </c>
      <c r="AA91" s="33">
        <v>2610.3428999999996</v>
      </c>
      <c r="AB91" s="33">
        <v>2610.3428999999996</v>
      </c>
      <c r="AC91" s="33">
        <v>2610.3428999999996</v>
      </c>
      <c r="AD91" s="33">
        <v>2610.3428999999996</v>
      </c>
      <c r="AE91" s="33">
        <v>2610.3428999999996</v>
      </c>
      <c r="AF91" s="33">
        <v>2611.6836000000003</v>
      </c>
      <c r="AG91" s="33">
        <v>2611.6836000000003</v>
      </c>
      <c r="AH91" s="33">
        <v>0</v>
      </c>
      <c r="AI91" s="33">
        <v>0</v>
      </c>
      <c r="AJ91" s="33">
        <v>0</v>
      </c>
      <c r="AK91" s="141">
        <v>0</v>
      </c>
      <c r="AL91" s="141">
        <v>0</v>
      </c>
      <c r="AM91" s="141">
        <v>0</v>
      </c>
      <c r="AN91" s="141">
        <v>0</v>
      </c>
      <c r="AO91" s="141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</row>
    <row r="92" spans="1:49" s="73" customFormat="1" ht="10.8" thickBot="1" x14ac:dyDescent="0.3">
      <c r="A92" s="9" t="s">
        <v>95</v>
      </c>
      <c r="B92" s="126">
        <v>29080</v>
      </c>
      <c r="C92" s="126">
        <v>29080</v>
      </c>
      <c r="D92" s="126">
        <v>29080</v>
      </c>
      <c r="E92" s="126">
        <v>29080</v>
      </c>
      <c r="F92" s="126">
        <v>29080</v>
      </c>
      <c r="G92" s="126">
        <v>31547</v>
      </c>
      <c r="H92" s="126">
        <v>31341</v>
      </c>
      <c r="I92" s="126">
        <v>31654</v>
      </c>
      <c r="J92" s="126">
        <v>31654</v>
      </c>
      <c r="K92" s="126">
        <v>31654</v>
      </c>
      <c r="L92" s="126">
        <v>31654</v>
      </c>
      <c r="M92" s="126">
        <v>31661</v>
      </c>
      <c r="N92" s="126">
        <v>31661</v>
      </c>
      <c r="O92" s="126">
        <v>31661</v>
      </c>
      <c r="P92" s="126">
        <v>31661</v>
      </c>
      <c r="Q92" s="126">
        <v>31661</v>
      </c>
      <c r="R92" s="126">
        <v>31662</v>
      </c>
      <c r="S92" s="126">
        <v>31662</v>
      </c>
      <c r="T92" s="126">
        <v>31662</v>
      </c>
      <c r="U92" s="126">
        <v>31672</v>
      </c>
      <c r="V92" s="126">
        <v>31672</v>
      </c>
      <c r="W92" s="126">
        <v>31672</v>
      </c>
      <c r="X92" s="126">
        <v>31677.829700000002</v>
      </c>
      <c r="Y92" s="126">
        <v>31677.829700000002</v>
      </c>
      <c r="Z92" s="126">
        <v>31677.829700000002</v>
      </c>
      <c r="AA92" s="126">
        <v>35539.462899999999</v>
      </c>
      <c r="AB92" s="126">
        <v>35539.462899999999</v>
      </c>
      <c r="AC92" s="126">
        <v>35539.462899999999</v>
      </c>
      <c r="AD92" s="126">
        <v>35539.462899999999</v>
      </c>
      <c r="AE92" s="126">
        <v>35539.462899999999</v>
      </c>
      <c r="AF92" s="126">
        <v>35540.803599999999</v>
      </c>
      <c r="AG92" s="126">
        <v>35540.803599999999</v>
      </c>
      <c r="AH92" s="126">
        <v>32293</v>
      </c>
      <c r="AI92" s="126">
        <v>32293.206400000003</v>
      </c>
      <c r="AJ92" s="126">
        <v>32293.206400000003</v>
      </c>
      <c r="AK92" s="140">
        <f>SUM(AK88:AK91)</f>
        <v>32293.206400000003</v>
      </c>
      <c r="AL92" s="140">
        <v>32293.206400000003</v>
      </c>
      <c r="AM92" s="140">
        <v>32293.206400000003</v>
      </c>
      <c r="AN92" s="140">
        <v>32293.206400000003</v>
      </c>
      <c r="AO92" s="140">
        <v>32293.206400000003</v>
      </c>
      <c r="AP92" s="140">
        <v>32969.481692000001</v>
      </c>
      <c r="AQ92" s="140">
        <v>32969.481692000001</v>
      </c>
      <c r="AR92" s="140">
        <v>32969.481692000001</v>
      </c>
      <c r="AS92" s="140">
        <v>32970.481692000001</v>
      </c>
      <c r="AT92" s="140">
        <v>33079.426667999993</v>
      </c>
      <c r="AU92" s="140">
        <v>33000.883599999994</v>
      </c>
      <c r="AV92" s="140">
        <v>33000.883599999994</v>
      </c>
      <c r="AW92" s="140">
        <v>33001.883600000001</v>
      </c>
    </row>
    <row r="93" spans="1:49" s="73" customFormat="1" ht="10.8" thickBot="1" x14ac:dyDescent="0.3">
      <c r="A93" s="9" t="s">
        <v>1</v>
      </c>
      <c r="B93" s="126">
        <v>220974</v>
      </c>
      <c r="C93" s="126">
        <v>221111</v>
      </c>
      <c r="D93" s="126">
        <v>221785</v>
      </c>
      <c r="E93" s="126">
        <v>221536</v>
      </c>
      <c r="F93" s="126">
        <v>245937</v>
      </c>
      <c r="G93" s="126">
        <v>249739</v>
      </c>
      <c r="H93" s="126">
        <v>251190</v>
      </c>
      <c r="I93" s="126">
        <v>259652</v>
      </c>
      <c r="J93" s="126">
        <v>259652</v>
      </c>
      <c r="K93" s="126">
        <v>277299</v>
      </c>
      <c r="L93" s="126">
        <v>281049</v>
      </c>
      <c r="M93" s="126">
        <v>282041</v>
      </c>
      <c r="N93" s="126">
        <v>282041</v>
      </c>
      <c r="O93" s="126">
        <v>283379</v>
      </c>
      <c r="P93" s="126">
        <v>340394</v>
      </c>
      <c r="Q93" s="126">
        <v>379805</v>
      </c>
      <c r="R93" s="126">
        <v>380221</v>
      </c>
      <c r="S93" s="126">
        <v>425162</v>
      </c>
      <c r="T93" s="126">
        <v>425162</v>
      </c>
      <c r="U93" s="126">
        <v>425282</v>
      </c>
      <c r="V93" s="126">
        <v>425282</v>
      </c>
      <c r="W93" s="126">
        <v>438702</v>
      </c>
      <c r="X93" s="126">
        <v>440422.54830000002</v>
      </c>
      <c r="Y93" s="126">
        <v>443273.30830000003</v>
      </c>
      <c r="Z93" s="126">
        <v>443418.68309999997</v>
      </c>
      <c r="AA93" s="126">
        <v>454603.89109999995</v>
      </c>
      <c r="AB93" s="126">
        <v>454603.89109999995</v>
      </c>
      <c r="AC93" s="126">
        <v>454603.89109999995</v>
      </c>
      <c r="AD93" s="126">
        <v>454603.89109999995</v>
      </c>
      <c r="AE93" s="126">
        <v>454603.89109999995</v>
      </c>
      <c r="AF93" s="126">
        <v>454619.42839999998</v>
      </c>
      <c r="AG93" s="126">
        <v>454624.16059999994</v>
      </c>
      <c r="AH93" s="126">
        <v>447782.60832340008</v>
      </c>
      <c r="AI93" s="126">
        <v>447807.62705540011</v>
      </c>
      <c r="AJ93" s="126">
        <v>447812.5158520001</v>
      </c>
      <c r="AK93" s="140">
        <f t="shared" ref="AK93" si="29">AK92+AK87</f>
        <v>458566.65364180011</v>
      </c>
      <c r="AL93" s="140">
        <v>459101.02995880006</v>
      </c>
      <c r="AM93" s="140">
        <v>459101.02995880006</v>
      </c>
      <c r="AN93" s="140">
        <v>456553.81395880005</v>
      </c>
      <c r="AO93" s="140">
        <v>452933.86318580003</v>
      </c>
      <c r="AP93" s="140">
        <v>470703.16217728</v>
      </c>
      <c r="AQ93" s="140">
        <v>470663.27512527996</v>
      </c>
      <c r="AR93" s="140">
        <v>470691.66249727999</v>
      </c>
      <c r="AS93" s="140">
        <v>470692.66249727999</v>
      </c>
      <c r="AT93" s="140">
        <v>471002.85862761328</v>
      </c>
      <c r="AU93" s="140">
        <v>468858.84856027993</v>
      </c>
      <c r="AV93" s="140">
        <v>469274.90522495995</v>
      </c>
      <c r="AW93" s="140">
        <v>469275.90522496001</v>
      </c>
    </row>
    <row r="94" spans="1:49" s="73" customFormat="1" x14ac:dyDescent="0.25">
      <c r="A94" s="5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AP94" s="145"/>
      <c r="AQ94" s="145"/>
      <c r="AR94" s="145"/>
      <c r="AS94" s="145"/>
      <c r="AT94" s="145"/>
      <c r="AU94" s="145"/>
      <c r="AV94" s="145"/>
      <c r="AW94" s="145"/>
    </row>
    <row r="95" spans="1:49" s="73" customFormat="1" x14ac:dyDescent="0.25">
      <c r="A95" s="3" t="s">
        <v>98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AP95" s="145"/>
      <c r="AQ95" s="145"/>
      <c r="AR95" s="145"/>
      <c r="AS95" s="145"/>
      <c r="AT95" s="145"/>
      <c r="AU95" s="145"/>
      <c r="AV95" s="145"/>
      <c r="AW95" s="145"/>
    </row>
    <row r="96" spans="1:49" s="73" customFormat="1" x14ac:dyDescent="0.25">
      <c r="A96" s="5" t="s">
        <v>99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AP96" s="145"/>
      <c r="AQ96" s="145"/>
      <c r="AR96" s="145"/>
      <c r="AS96" s="145"/>
      <c r="AT96" s="145"/>
      <c r="AU96" s="145"/>
      <c r="AV96" s="145"/>
      <c r="AW96" s="145"/>
    </row>
    <row r="97" spans="1:49" s="73" customFormat="1" ht="13.8" x14ac:dyDescent="0.25">
      <c r="A97" s="172" t="s">
        <v>298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AP97" s="145"/>
      <c r="AQ97" s="145"/>
      <c r="AR97" s="145"/>
      <c r="AS97" s="145"/>
      <c r="AT97" s="145"/>
      <c r="AU97" s="145"/>
      <c r="AV97" s="145"/>
      <c r="AW97" s="145"/>
    </row>
    <row r="98" spans="1:49" s="73" customFormat="1" x14ac:dyDescent="0.25">
      <c r="A98" s="5" t="s">
        <v>299</v>
      </c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AP98" s="145"/>
      <c r="AQ98" s="145"/>
      <c r="AR98" s="145"/>
      <c r="AS98" s="145"/>
      <c r="AT98" s="145"/>
      <c r="AU98" s="145"/>
      <c r="AV98" s="145"/>
      <c r="AW98" s="145"/>
    </row>
    <row r="99" spans="1:49" s="73" customFormat="1" x14ac:dyDescent="0.25"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AP99" s="145"/>
      <c r="AQ99" s="145"/>
      <c r="AR99" s="145"/>
      <c r="AS99" s="145"/>
      <c r="AT99" s="145"/>
      <c r="AU99" s="145"/>
      <c r="AV99" s="145"/>
      <c r="AW99" s="145"/>
    </row>
    <row r="100" spans="1:49" s="73" customFormat="1" x14ac:dyDescent="0.25"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AP100" s="145"/>
      <c r="AQ100" s="145"/>
      <c r="AR100" s="145"/>
      <c r="AS100" s="145"/>
      <c r="AT100" s="145"/>
      <c r="AU100" s="145"/>
      <c r="AV100" s="145"/>
      <c r="AW100" s="145"/>
    </row>
    <row r="101" spans="1:49" s="73" customFormat="1" x14ac:dyDescent="0.25">
      <c r="A101" s="11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AP101" s="145"/>
      <c r="AQ101" s="145"/>
      <c r="AR101" s="145"/>
      <c r="AS101" s="145"/>
      <c r="AT101" s="145"/>
      <c r="AU101" s="145"/>
      <c r="AV101" s="145"/>
      <c r="AW101" s="145"/>
    </row>
    <row r="102" spans="1:49" s="45" customFormat="1" x14ac:dyDescent="0.25">
      <c r="A102" s="3"/>
      <c r="B102" s="25"/>
      <c r="C102" s="58"/>
      <c r="D102" s="58"/>
      <c r="E102" s="75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AP102" s="143"/>
      <c r="AQ102" s="143"/>
      <c r="AR102" s="143"/>
      <c r="AS102" s="143"/>
      <c r="AT102" s="143"/>
      <c r="AU102" s="143"/>
      <c r="AV102" s="143"/>
      <c r="AW102" s="143"/>
    </row>
    <row r="106" spans="1:49" x14ac:dyDescent="0.25">
      <c r="A106" s="10"/>
    </row>
    <row r="107" spans="1:49" x14ac:dyDescent="0.25">
      <c r="A107" s="10"/>
    </row>
    <row r="108" spans="1:49" x14ac:dyDescent="0.25">
      <c r="A108" s="10"/>
    </row>
    <row r="109" spans="1:49" x14ac:dyDescent="0.25">
      <c r="A109" s="10"/>
    </row>
    <row r="110" spans="1:49" x14ac:dyDescent="0.25">
      <c r="A110" s="10"/>
    </row>
    <row r="111" spans="1:49" x14ac:dyDescent="0.25">
      <c r="A111" s="10"/>
    </row>
    <row r="112" spans="1:49" x14ac:dyDescent="0.25">
      <c r="A112" s="10"/>
    </row>
    <row r="113" spans="1:1" x14ac:dyDescent="0.25">
      <c r="A113" s="10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34998626667073579"/>
  </sheetPr>
  <dimension ref="A1:AW158"/>
  <sheetViews>
    <sheetView showGridLines="0" zoomScale="85" zoomScaleNormal="85" workbookViewId="0">
      <pane xSplit="1" ySplit="1" topLeftCell="AL20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x14ac:dyDescent="0.25"/>
  <cols>
    <col min="1" max="1" width="40.77734375" style="1" customWidth="1"/>
    <col min="2" max="28" width="11.77734375" style="43"/>
    <col min="29" max="30" width="12.21875" style="43" bestFit="1" customWidth="1"/>
    <col min="31" max="36" width="11.77734375" style="43"/>
    <col min="37" max="39" width="11.77734375" style="143"/>
    <col min="40" max="41" width="11.77734375" style="43"/>
    <col min="42" max="49" width="11.77734375" style="143"/>
    <col min="50" max="16384" width="11.77734375" style="43"/>
  </cols>
  <sheetData>
    <row r="1" spans="1:49" x14ac:dyDescent="0.2">
      <c r="A1" s="118" t="s">
        <v>100</v>
      </c>
      <c r="B1" s="108" t="s">
        <v>39</v>
      </c>
      <c r="C1" s="108" t="s">
        <v>40</v>
      </c>
      <c r="D1" s="108" t="s">
        <v>41</v>
      </c>
      <c r="E1" s="108" t="s">
        <v>42</v>
      </c>
      <c r="F1" s="108" t="s">
        <v>43</v>
      </c>
      <c r="G1" s="108" t="s">
        <v>44</v>
      </c>
      <c r="H1" s="108" t="s">
        <v>45</v>
      </c>
      <c r="I1" s="108" t="s">
        <v>46</v>
      </c>
      <c r="J1" s="108" t="s">
        <v>47</v>
      </c>
      <c r="K1" s="108" t="s">
        <v>48</v>
      </c>
      <c r="L1" s="108" t="s">
        <v>49</v>
      </c>
      <c r="M1" s="108" t="s">
        <v>50</v>
      </c>
      <c r="N1" s="108" t="s">
        <v>51</v>
      </c>
      <c r="O1" s="108" t="s">
        <v>52</v>
      </c>
      <c r="P1" s="108" t="s">
        <v>53</v>
      </c>
      <c r="Q1" s="108" t="s">
        <v>54</v>
      </c>
      <c r="R1" s="108" t="s">
        <v>55</v>
      </c>
      <c r="S1" s="108" t="s">
        <v>56</v>
      </c>
      <c r="T1" s="108" t="s">
        <v>57</v>
      </c>
      <c r="U1" s="108" t="s">
        <v>58</v>
      </c>
      <c r="V1" s="108" t="s">
        <v>59</v>
      </c>
      <c r="W1" s="108" t="s">
        <v>60</v>
      </c>
      <c r="X1" s="108" t="s">
        <v>61</v>
      </c>
      <c r="Y1" s="108" t="s">
        <v>62</v>
      </c>
      <c r="Z1" s="108" t="s">
        <v>63</v>
      </c>
      <c r="AA1" s="108" t="s">
        <v>64</v>
      </c>
      <c r="AB1" s="108" t="s">
        <v>65</v>
      </c>
      <c r="AC1" s="108" t="s">
        <v>66</v>
      </c>
      <c r="AD1" s="108" t="s">
        <v>217</v>
      </c>
      <c r="AE1" s="57" t="s">
        <v>220</v>
      </c>
      <c r="AF1" s="57" t="s">
        <v>221</v>
      </c>
      <c r="AG1" s="57" t="s">
        <v>223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">
        <v>310</v>
      </c>
      <c r="AV1" s="57" t="s">
        <v>311</v>
      </c>
      <c r="AW1" s="57" t="s">
        <v>312</v>
      </c>
    </row>
    <row r="2" spans="1:49" s="45" customFormat="1" x14ac:dyDescent="0.25">
      <c r="A2" s="3"/>
      <c r="AD2" s="58"/>
      <c r="AE2" s="58"/>
      <c r="AF2" s="58"/>
      <c r="AG2" s="58"/>
      <c r="AH2" s="58"/>
      <c r="AI2" s="58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</row>
    <row r="3" spans="1:49" s="73" customFormat="1" ht="12" x14ac:dyDescent="0.2">
      <c r="A3" s="117" t="s">
        <v>104</v>
      </c>
      <c r="B3" s="114" t="s">
        <v>39</v>
      </c>
      <c r="C3" s="114" t="s">
        <v>40</v>
      </c>
      <c r="D3" s="114" t="s">
        <v>41</v>
      </c>
      <c r="E3" s="114" t="s">
        <v>42</v>
      </c>
      <c r="F3" s="114" t="s">
        <v>43</v>
      </c>
      <c r="G3" s="114" t="s">
        <v>44</v>
      </c>
      <c r="H3" s="114" t="s">
        <v>45</v>
      </c>
      <c r="I3" s="114" t="s">
        <v>46</v>
      </c>
      <c r="J3" s="114" t="s">
        <v>47</v>
      </c>
      <c r="K3" s="114" t="s">
        <v>48</v>
      </c>
      <c r="L3" s="114" t="s">
        <v>49</v>
      </c>
      <c r="M3" s="114" t="s">
        <v>50</v>
      </c>
      <c r="N3" s="114" t="s">
        <v>51</v>
      </c>
      <c r="O3" s="114" t="s">
        <v>52</v>
      </c>
      <c r="P3" s="114" t="s">
        <v>53</v>
      </c>
      <c r="Q3" s="114" t="s">
        <v>54</v>
      </c>
      <c r="R3" s="114" t="s">
        <v>55</v>
      </c>
      <c r="S3" s="114" t="s">
        <v>56</v>
      </c>
      <c r="T3" s="72" t="s">
        <v>57</v>
      </c>
      <c r="U3" s="72" t="s">
        <v>58</v>
      </c>
      <c r="V3" s="72" t="s">
        <v>59</v>
      </c>
      <c r="W3" s="72" t="s">
        <v>60</v>
      </c>
      <c r="X3" s="72" t="s">
        <v>61</v>
      </c>
      <c r="Y3" s="72" t="s">
        <v>62</v>
      </c>
      <c r="Z3" s="72" t="s">
        <v>63</v>
      </c>
      <c r="AA3" s="72" t="s">
        <v>64</v>
      </c>
      <c r="AB3" s="72" t="s">
        <v>65</v>
      </c>
      <c r="AC3" s="72" t="s">
        <v>66</v>
      </c>
      <c r="AD3" s="109" t="s">
        <v>217</v>
      </c>
      <c r="AE3" s="134" t="s">
        <v>220</v>
      </c>
      <c r="AF3" s="134" t="s">
        <v>221</v>
      </c>
      <c r="AG3" s="134" t="s">
        <v>223</v>
      </c>
      <c r="AH3" s="134" t="str">
        <f t="shared" ref="AH3:AM3" si="0">AH1</f>
        <v>1Q18</v>
      </c>
      <c r="AI3" s="134" t="str">
        <f t="shared" si="0"/>
        <v>2Q18</v>
      </c>
      <c r="AJ3" s="134" t="str">
        <f t="shared" si="0"/>
        <v>3Q18</v>
      </c>
      <c r="AK3" s="134" t="str">
        <f t="shared" si="0"/>
        <v>4Q18</v>
      </c>
      <c r="AL3" s="134" t="str">
        <f t="shared" si="0"/>
        <v>1Q19</v>
      </c>
      <c r="AM3" s="134" t="str">
        <f t="shared" si="0"/>
        <v>2Q19</v>
      </c>
      <c r="AN3" s="134" t="str">
        <f t="shared" ref="AN3:AP3" si="1">AN1</f>
        <v>3Q19</v>
      </c>
      <c r="AO3" s="134" t="str">
        <f t="shared" si="1"/>
        <v>4Q19</v>
      </c>
      <c r="AP3" s="134" t="str">
        <f t="shared" si="1"/>
        <v>1Q20</v>
      </c>
      <c r="AQ3" s="134" t="str">
        <f t="shared" ref="AQ3:AR3" si="2">AQ1</f>
        <v>2Q20</v>
      </c>
      <c r="AR3" s="134" t="str">
        <f t="shared" si="2"/>
        <v>3Q20</v>
      </c>
      <c r="AS3" s="134" t="str">
        <f t="shared" ref="AS3:AU3" si="3">AS1</f>
        <v>4Q20</v>
      </c>
      <c r="AT3" s="134" t="str">
        <f t="shared" si="3"/>
        <v>1Q21</v>
      </c>
      <c r="AU3" s="134" t="str">
        <f t="shared" si="3"/>
        <v>2Q21</v>
      </c>
      <c r="AV3" s="134" t="str">
        <f t="shared" ref="AV3:AW3" si="4">AV1</f>
        <v>3Q21</v>
      </c>
      <c r="AW3" s="134" t="str">
        <f t="shared" si="4"/>
        <v>4Q21</v>
      </c>
    </row>
    <row r="4" spans="1:49" s="73" customFormat="1" x14ac:dyDescent="0.25">
      <c r="A4" s="36" t="s">
        <v>5</v>
      </c>
      <c r="B4" s="86">
        <v>23087.838369999998</v>
      </c>
      <c r="C4" s="86">
        <v>25156.795650000004</v>
      </c>
      <c r="D4" s="86">
        <v>25023.156419999999</v>
      </c>
      <c r="E4" s="86">
        <v>35650.238570000001</v>
      </c>
      <c r="F4" s="86">
        <v>26113.24352</v>
      </c>
      <c r="G4" s="86">
        <v>28447.158199999998</v>
      </c>
      <c r="H4" s="86">
        <v>28317.589279999997</v>
      </c>
      <c r="I4" s="86">
        <v>40289.578530000006</v>
      </c>
      <c r="J4" s="86">
        <v>29588.191979999996</v>
      </c>
      <c r="K4" s="86">
        <v>32008.807720000004</v>
      </c>
      <c r="L4" s="86">
        <v>30575.838319999995</v>
      </c>
      <c r="M4" s="86">
        <v>41135.042439999997</v>
      </c>
      <c r="N4" s="86">
        <v>30653.259869999998</v>
      </c>
      <c r="O4" s="86">
        <v>33654.018429999996</v>
      </c>
      <c r="P4" s="86">
        <v>33890.09562</v>
      </c>
      <c r="Q4" s="86">
        <v>45504.733440000004</v>
      </c>
      <c r="R4" s="86">
        <v>34438.420380000003</v>
      </c>
      <c r="S4" s="86">
        <v>36205.364199999996</v>
      </c>
      <c r="T4" s="86">
        <v>36720.181549999994</v>
      </c>
      <c r="U4" s="86">
        <v>50782.093990000008</v>
      </c>
      <c r="V4" s="86">
        <v>37059.925210000001</v>
      </c>
      <c r="W4" s="86">
        <v>38768.960140000003</v>
      </c>
      <c r="X4" s="86">
        <v>40368.388970000007</v>
      </c>
      <c r="Y4" s="86">
        <v>52981.82018000001</v>
      </c>
      <c r="Z4" s="86">
        <v>39889.390630000002</v>
      </c>
      <c r="AA4" s="86">
        <v>44469.800449999995</v>
      </c>
      <c r="AB4" s="86">
        <v>42429.840469999996</v>
      </c>
      <c r="AC4" s="86">
        <v>56986.330330000004</v>
      </c>
      <c r="AD4" s="86">
        <v>43241.985379999998</v>
      </c>
      <c r="AE4" s="86">
        <v>45805.598799999992</v>
      </c>
      <c r="AF4" s="86">
        <v>46036.473999999995</v>
      </c>
      <c r="AG4" s="86">
        <v>62831.587780000002</v>
      </c>
      <c r="AH4" s="86">
        <v>45095.724750000001</v>
      </c>
      <c r="AI4" s="86">
        <v>49063.646140000004</v>
      </c>
      <c r="AJ4" s="86">
        <v>48081.692649999997</v>
      </c>
      <c r="AK4" s="86">
        <v>58500.446020000003</v>
      </c>
      <c r="AL4" s="86">
        <v>47265.762870000006</v>
      </c>
      <c r="AM4" s="86">
        <v>50577.502619999999</v>
      </c>
      <c r="AN4" s="86">
        <v>51141.085889999995</v>
      </c>
      <c r="AO4" s="86">
        <v>69090.275389999995</v>
      </c>
      <c r="AP4" s="86">
        <v>49577.066910000001</v>
      </c>
      <c r="AQ4" s="86">
        <v>49787.56076</v>
      </c>
      <c r="AR4" s="86">
        <v>51101.231140000004</v>
      </c>
      <c r="AS4" s="86">
        <v>76388.815830000007</v>
      </c>
      <c r="AT4" s="86">
        <v>55497.316739999995</v>
      </c>
      <c r="AU4" s="86">
        <v>62110.480589999992</v>
      </c>
      <c r="AV4" s="86">
        <v>68221.935400000002</v>
      </c>
      <c r="AW4" s="86">
        <v>96116.517479999995</v>
      </c>
    </row>
    <row r="5" spans="1:49" s="73" customFormat="1" x14ac:dyDescent="0.25">
      <c r="A5" s="36" t="s">
        <v>6</v>
      </c>
      <c r="B5" s="60" t="s">
        <v>3</v>
      </c>
      <c r="C5" s="60" t="s">
        <v>3</v>
      </c>
      <c r="D5" s="60" t="s">
        <v>3</v>
      </c>
      <c r="E5" s="60" t="s">
        <v>3</v>
      </c>
      <c r="F5" s="60" t="s">
        <v>3</v>
      </c>
      <c r="G5" s="60" t="s">
        <v>3</v>
      </c>
      <c r="H5" s="60" t="s">
        <v>3</v>
      </c>
      <c r="I5" s="60" t="s">
        <v>3</v>
      </c>
      <c r="J5" s="60" t="s">
        <v>3</v>
      </c>
      <c r="K5" s="86">
        <v>1071.96415</v>
      </c>
      <c r="L5" s="86">
        <v>13481.096940000001</v>
      </c>
      <c r="M5" s="86">
        <v>18714.38363</v>
      </c>
      <c r="N5" s="86">
        <v>13451.813680000001</v>
      </c>
      <c r="O5" s="86">
        <v>15640.129370000001</v>
      </c>
      <c r="P5" s="86">
        <v>15441.233330000001</v>
      </c>
      <c r="Q5" s="86">
        <v>19564.630409999998</v>
      </c>
      <c r="R5" s="86">
        <v>15077.88751</v>
      </c>
      <c r="S5" s="86">
        <v>15387.202690000002</v>
      </c>
      <c r="T5" s="86">
        <v>17133.260159999998</v>
      </c>
      <c r="U5" s="86">
        <v>22154.099729999994</v>
      </c>
      <c r="V5" s="86">
        <v>16351.06371</v>
      </c>
      <c r="W5" s="86">
        <v>18400.441809999997</v>
      </c>
      <c r="X5" s="86">
        <v>17048.80745</v>
      </c>
      <c r="Y5" s="86">
        <v>22326.159649999998</v>
      </c>
      <c r="Z5" s="86">
        <v>16559.63463</v>
      </c>
      <c r="AA5" s="86">
        <v>17748.799790000001</v>
      </c>
      <c r="AB5" s="86">
        <v>17938.62369</v>
      </c>
      <c r="AC5" s="86">
        <v>23859.265060000002</v>
      </c>
      <c r="AD5" s="86">
        <v>16808.447449999996</v>
      </c>
      <c r="AE5" s="86">
        <v>18345.976930000001</v>
      </c>
      <c r="AF5" s="86">
        <v>18022.685850000002</v>
      </c>
      <c r="AG5" s="86">
        <v>24493.38206</v>
      </c>
      <c r="AH5" s="86">
        <v>16936.785879999999</v>
      </c>
      <c r="AI5" s="86">
        <v>19062.026120000002</v>
      </c>
      <c r="AJ5" s="86">
        <v>19611.46011</v>
      </c>
      <c r="AK5" s="86">
        <v>26546.008380000003</v>
      </c>
      <c r="AL5" s="86">
        <v>19518.432259999998</v>
      </c>
      <c r="AM5" s="86">
        <v>22148.281199999998</v>
      </c>
      <c r="AN5" s="86">
        <v>21810.254980000002</v>
      </c>
      <c r="AO5" s="86">
        <v>28999.433720000001</v>
      </c>
      <c r="AP5" s="86">
        <v>20250.7016</v>
      </c>
      <c r="AQ5" s="86">
        <v>19065.267060000002</v>
      </c>
      <c r="AR5" s="86">
        <v>20524.466099999998</v>
      </c>
      <c r="AS5" s="86">
        <v>28490.986080000002</v>
      </c>
      <c r="AT5" s="86">
        <v>20735.264970000004</v>
      </c>
      <c r="AU5" s="86">
        <v>25088.001609999996</v>
      </c>
      <c r="AV5" s="86">
        <v>30858.657709999996</v>
      </c>
      <c r="AW5" s="86">
        <v>43090.235779999995</v>
      </c>
    </row>
    <row r="6" spans="1:49" s="73" customFormat="1" ht="12" x14ac:dyDescent="0.25">
      <c r="A6" s="36" t="s">
        <v>106</v>
      </c>
      <c r="B6" s="60" t="s">
        <v>3</v>
      </c>
      <c r="C6" s="60" t="s">
        <v>3</v>
      </c>
      <c r="D6" s="60" t="s">
        <v>3</v>
      </c>
      <c r="E6" s="60" t="s">
        <v>3</v>
      </c>
      <c r="F6" s="60" t="s">
        <v>3</v>
      </c>
      <c r="G6" s="60" t="s">
        <v>3</v>
      </c>
      <c r="H6" s="60" t="s">
        <v>3</v>
      </c>
      <c r="I6" s="60" t="s">
        <v>3</v>
      </c>
      <c r="J6" s="60" t="s">
        <v>3</v>
      </c>
      <c r="K6" s="60" t="s">
        <v>3</v>
      </c>
      <c r="L6" s="60" t="s">
        <v>3</v>
      </c>
      <c r="M6" s="60" t="s">
        <v>3</v>
      </c>
      <c r="N6" s="60" t="s">
        <v>3</v>
      </c>
      <c r="O6" s="60" t="s">
        <v>3</v>
      </c>
      <c r="P6" s="60" t="s">
        <v>3</v>
      </c>
      <c r="Q6" s="60" t="s">
        <v>3</v>
      </c>
      <c r="R6" s="60" t="s">
        <v>3</v>
      </c>
      <c r="S6" s="60" t="s">
        <v>3</v>
      </c>
      <c r="T6" s="60" t="s">
        <v>3</v>
      </c>
      <c r="U6" s="60" t="s">
        <v>3</v>
      </c>
      <c r="V6" s="60" t="s">
        <v>3</v>
      </c>
      <c r="W6" s="60" t="s">
        <v>3</v>
      </c>
      <c r="X6" s="86">
        <v>19033.776879999998</v>
      </c>
      <c r="Y6" s="86">
        <v>25452.071539999997</v>
      </c>
      <c r="Z6" s="86">
        <v>21403.222479999997</v>
      </c>
      <c r="AA6" s="86">
        <v>22010.179729230767</v>
      </c>
      <c r="AB6" s="86">
        <v>20884.84763</v>
      </c>
      <c r="AC6" s="86">
        <v>27398.373530000001</v>
      </c>
      <c r="AD6" s="86">
        <v>22534.249929999998</v>
      </c>
      <c r="AE6" s="86">
        <v>23142.829529999999</v>
      </c>
      <c r="AF6" s="86">
        <v>22976.690690000003</v>
      </c>
      <c r="AG6" s="86">
        <v>31189.982300000003</v>
      </c>
      <c r="AH6" s="86">
        <v>22763.636729999998</v>
      </c>
      <c r="AI6" s="86">
        <v>23601.59489</v>
      </c>
      <c r="AJ6" s="86">
        <v>23936.601240000004</v>
      </c>
      <c r="AK6" s="86">
        <v>32035.13521</v>
      </c>
      <c r="AL6" s="86">
        <v>24693.882569999998</v>
      </c>
      <c r="AM6" s="86">
        <v>24993.072109999997</v>
      </c>
      <c r="AN6" s="86">
        <v>25161.703140000001</v>
      </c>
      <c r="AO6" s="86">
        <v>32922.437839999999</v>
      </c>
      <c r="AP6" s="86">
        <v>25314.66963</v>
      </c>
      <c r="AQ6" s="86">
        <v>24158.125390000001</v>
      </c>
      <c r="AR6" s="86">
        <v>23293.575369999999</v>
      </c>
      <c r="AS6" s="86">
        <v>31909.983049999999</v>
      </c>
      <c r="AT6" s="86">
        <v>24975.846779999996</v>
      </c>
      <c r="AU6" s="86">
        <v>25604.643059999999</v>
      </c>
      <c r="AV6" s="86">
        <v>27503.828180000004</v>
      </c>
      <c r="AW6" s="86">
        <v>38191.347440000005</v>
      </c>
    </row>
    <row r="7" spans="1:49" s="73" customFormat="1" x14ac:dyDescent="0.25">
      <c r="A7" s="36" t="s">
        <v>7</v>
      </c>
      <c r="B7" s="86">
        <v>4797.1672200000003</v>
      </c>
      <c r="C7" s="86">
        <v>4885.6637000000001</v>
      </c>
      <c r="D7" s="86">
        <v>5154.9200299999993</v>
      </c>
      <c r="E7" s="86">
        <v>7129.117839999999</v>
      </c>
      <c r="F7" s="86">
        <v>5272.7378199999994</v>
      </c>
      <c r="G7" s="86">
        <v>5377.0799199999992</v>
      </c>
      <c r="H7" s="86">
        <v>6637.7791700000007</v>
      </c>
      <c r="I7" s="86">
        <v>8156.8430900000003</v>
      </c>
      <c r="J7" s="86">
        <v>5903.8789100000004</v>
      </c>
      <c r="K7" s="86">
        <v>6176.9050500000003</v>
      </c>
      <c r="L7" s="86">
        <v>6674.6967299999997</v>
      </c>
      <c r="M7" s="86">
        <v>8328.74856</v>
      </c>
      <c r="N7" s="86">
        <v>6053.6036700000004</v>
      </c>
      <c r="O7" s="86">
        <v>6602.1348500000004</v>
      </c>
      <c r="P7" s="86">
        <v>6544.8145900000009</v>
      </c>
      <c r="Q7" s="86">
        <v>8297.6917000000012</v>
      </c>
      <c r="R7" s="86">
        <v>6006.4668399999991</v>
      </c>
      <c r="S7" s="86">
        <v>6673.8947199999993</v>
      </c>
      <c r="T7" s="86">
        <v>6765.9277300000012</v>
      </c>
      <c r="U7" s="86">
        <v>9101.7372099999993</v>
      </c>
      <c r="V7" s="86">
        <v>6184.40769</v>
      </c>
      <c r="W7" s="86">
        <v>6415.7813100000003</v>
      </c>
      <c r="X7" s="86">
        <v>7563.4336900000008</v>
      </c>
      <c r="Y7" s="86">
        <v>7969.6719599999988</v>
      </c>
      <c r="Z7" s="86">
        <v>6344.6000900000008</v>
      </c>
      <c r="AA7" s="86">
        <v>6725.1278499999999</v>
      </c>
      <c r="AB7" s="86">
        <v>7438.1187900000004</v>
      </c>
      <c r="AC7" s="86">
        <v>8956.2312199999997</v>
      </c>
      <c r="AD7" s="86">
        <v>6928.3422600000013</v>
      </c>
      <c r="AE7" s="86">
        <v>7069.2100800000007</v>
      </c>
      <c r="AF7" s="86">
        <v>6850.7042199999996</v>
      </c>
      <c r="AG7" s="86">
        <v>9887.7209000000003</v>
      </c>
      <c r="AH7" s="86">
        <v>6928.2922500000004</v>
      </c>
      <c r="AI7" s="86">
        <v>6921.7592700000005</v>
      </c>
      <c r="AJ7" s="86">
        <v>7096.8637399999998</v>
      </c>
      <c r="AK7" s="86">
        <v>8722.4151199999997</v>
      </c>
      <c r="AL7" s="86">
        <v>6406.3289800000002</v>
      </c>
      <c r="AM7" s="86">
        <v>6808.1723700000011</v>
      </c>
      <c r="AN7" s="86">
        <v>7744.6631799999996</v>
      </c>
      <c r="AO7" s="86">
        <v>9723.8289600000007</v>
      </c>
      <c r="AP7" s="86">
        <v>6642.94679</v>
      </c>
      <c r="AQ7" s="86">
        <v>6070.7980800000005</v>
      </c>
      <c r="AR7" s="86">
        <v>6367.5994300000002</v>
      </c>
      <c r="AS7" s="86">
        <v>7849.3568600000008</v>
      </c>
      <c r="AT7" s="86">
        <v>6201.4041500000012</v>
      </c>
      <c r="AU7" s="86">
        <v>6219.4079100000008</v>
      </c>
      <c r="AV7" s="86">
        <v>6993.5487400000002</v>
      </c>
      <c r="AW7" s="86">
        <v>8972.4134300000005</v>
      </c>
    </row>
    <row r="8" spans="1:49" s="73" customFormat="1" x14ac:dyDescent="0.25">
      <c r="A8" s="36" t="s">
        <v>31</v>
      </c>
      <c r="B8" s="86">
        <v>5514.8325099999984</v>
      </c>
      <c r="C8" s="86">
        <v>5551</v>
      </c>
      <c r="D8" s="86">
        <v>5631</v>
      </c>
      <c r="E8" s="86">
        <v>5757</v>
      </c>
      <c r="F8" s="86">
        <v>5849</v>
      </c>
      <c r="G8" s="86">
        <v>5943</v>
      </c>
      <c r="H8" s="86">
        <v>6095.1302099999893</v>
      </c>
      <c r="I8" s="86">
        <v>6283</v>
      </c>
      <c r="J8" s="86">
        <v>6600</v>
      </c>
      <c r="K8" s="86">
        <v>6508</v>
      </c>
      <c r="L8" s="86">
        <v>6506</v>
      </c>
      <c r="M8" s="86">
        <v>6731</v>
      </c>
      <c r="N8" s="86">
        <v>6865</v>
      </c>
      <c r="O8" s="86">
        <v>6825</v>
      </c>
      <c r="P8" s="86">
        <v>7031</v>
      </c>
      <c r="Q8" s="86">
        <v>7803</v>
      </c>
      <c r="R8" s="86">
        <v>7508</v>
      </c>
      <c r="S8" s="86">
        <v>7321</v>
      </c>
      <c r="T8" s="86">
        <v>7735</v>
      </c>
      <c r="U8" s="86">
        <v>7013.126949999998</v>
      </c>
      <c r="V8" s="86">
        <v>7057</v>
      </c>
      <c r="W8" s="86">
        <v>7244</v>
      </c>
      <c r="X8" s="86">
        <v>6335</v>
      </c>
      <c r="Y8" s="86">
        <v>6264</v>
      </c>
      <c r="Z8" s="86">
        <v>6230</v>
      </c>
      <c r="AA8" s="86">
        <v>5985</v>
      </c>
      <c r="AB8" s="86">
        <v>6154</v>
      </c>
      <c r="AC8" s="86">
        <v>6068.9352899999994</v>
      </c>
      <c r="AD8" s="86">
        <v>6128.9082199999993</v>
      </c>
      <c r="AE8" s="86">
        <v>6046</v>
      </c>
      <c r="AF8" s="86">
        <v>6094</v>
      </c>
      <c r="AG8" s="86">
        <v>5560.8536300000005</v>
      </c>
      <c r="AH8" s="86">
        <v>5383.5254699999996</v>
      </c>
      <c r="AI8" s="86">
        <v>5349.7693900000004</v>
      </c>
      <c r="AJ8" s="86">
        <v>5445.7883899999997</v>
      </c>
      <c r="AK8" s="86">
        <v>5682.3024699999996</v>
      </c>
      <c r="AL8" s="86">
        <v>5080.3283300000003</v>
      </c>
      <c r="AM8" s="86">
        <v>4151.6023500000001</v>
      </c>
      <c r="AN8" s="86">
        <v>4402.7203499999996</v>
      </c>
      <c r="AO8" s="86">
        <v>6288.1300200000005</v>
      </c>
      <c r="AP8" s="86">
        <v>6064.5787799999998</v>
      </c>
      <c r="AQ8" s="86">
        <v>6726.0265600000002</v>
      </c>
      <c r="AR8" s="86">
        <v>6329.9975099999992</v>
      </c>
      <c r="AS8" s="86">
        <v>7269.5517</v>
      </c>
      <c r="AT8" s="86">
        <v>5945.2152500000002</v>
      </c>
      <c r="AU8" s="86">
        <v>6585.4828600000001</v>
      </c>
      <c r="AV8" s="86">
        <v>4239.9563600000001</v>
      </c>
      <c r="AW8" s="86">
        <v>5272.8379000000004</v>
      </c>
    </row>
    <row r="9" spans="1:49" s="73" customFormat="1" x14ac:dyDescent="0.25">
      <c r="A9" s="36" t="s">
        <v>8</v>
      </c>
      <c r="B9" s="60" t="s">
        <v>3</v>
      </c>
      <c r="C9" s="60" t="s">
        <v>3</v>
      </c>
      <c r="D9" s="60" t="s">
        <v>3</v>
      </c>
      <c r="E9" s="60" t="s">
        <v>3</v>
      </c>
      <c r="F9" s="60" t="s">
        <v>3</v>
      </c>
      <c r="G9" s="86">
        <v>4271.9709199999998</v>
      </c>
      <c r="H9" s="86">
        <v>6455.2891099999997</v>
      </c>
      <c r="I9" s="86">
        <v>8495.7764699999989</v>
      </c>
      <c r="J9" s="86">
        <v>6450.5755499999996</v>
      </c>
      <c r="K9" s="86">
        <v>6784.5132999999996</v>
      </c>
      <c r="L9" s="86">
        <v>6728.9264700000003</v>
      </c>
      <c r="M9" s="86">
        <v>8332.4856299999992</v>
      </c>
      <c r="N9" s="86">
        <v>6231.4196200000015</v>
      </c>
      <c r="O9" s="86">
        <v>6556.2795900000001</v>
      </c>
      <c r="P9" s="86">
        <v>6544.9042400000017</v>
      </c>
      <c r="Q9" s="86">
        <v>8658.9049400000004</v>
      </c>
      <c r="R9" s="86">
        <v>6416.5170099999996</v>
      </c>
      <c r="S9" s="86">
        <v>6887.66165</v>
      </c>
      <c r="T9" s="86">
        <v>6740.8512200000005</v>
      </c>
      <c r="U9" s="86">
        <v>9167.7244100000007</v>
      </c>
      <c r="V9" s="86">
        <v>6773.00648</v>
      </c>
      <c r="W9" s="86">
        <v>7281.2051000000001</v>
      </c>
      <c r="X9" s="86">
        <v>7251.2681500000008</v>
      </c>
      <c r="Y9" s="86">
        <v>11001.548870000001</v>
      </c>
      <c r="Z9" s="86">
        <v>6960.0324099999998</v>
      </c>
      <c r="AA9" s="86">
        <v>7434.5124099999994</v>
      </c>
      <c r="AB9" s="86">
        <v>7384.70964</v>
      </c>
      <c r="AC9" s="86">
        <v>11446.228009999999</v>
      </c>
      <c r="AD9" s="86">
        <v>6996.5224499999995</v>
      </c>
      <c r="AE9" s="86">
        <v>7490.58086</v>
      </c>
      <c r="AF9" s="86">
        <v>8247.3866699999999</v>
      </c>
      <c r="AG9" s="86">
        <v>9374.9440800000011</v>
      </c>
      <c r="AH9" s="86">
        <v>7312.9081699999997</v>
      </c>
      <c r="AI9" s="86">
        <v>7598.5458599999993</v>
      </c>
      <c r="AJ9" s="86">
        <v>8324.9860399999998</v>
      </c>
      <c r="AK9" s="86">
        <v>10963.05085</v>
      </c>
      <c r="AL9" s="86">
        <v>7138.0177500000009</v>
      </c>
      <c r="AM9" s="86">
        <v>7928.8392999999996</v>
      </c>
      <c r="AN9" s="86">
        <v>8378.1144000000004</v>
      </c>
      <c r="AO9" s="86">
        <v>11363.356450000001</v>
      </c>
      <c r="AP9" s="86">
        <v>8247.2042199999996</v>
      </c>
      <c r="AQ9" s="86">
        <v>7752.69938</v>
      </c>
      <c r="AR9" s="86">
        <v>7799.7695400000002</v>
      </c>
      <c r="AS9" s="86">
        <v>10331.740730000001</v>
      </c>
      <c r="AT9" s="86">
        <v>8127.3453599999993</v>
      </c>
      <c r="AU9" s="86">
        <v>8472.2962900000002</v>
      </c>
      <c r="AV9" s="86">
        <v>9387.40445</v>
      </c>
      <c r="AW9" s="86">
        <v>12677.168409999998</v>
      </c>
    </row>
    <row r="10" spans="1:49" s="73" customFormat="1" x14ac:dyDescent="0.25">
      <c r="A10" s="36" t="s">
        <v>10</v>
      </c>
      <c r="B10" s="86">
        <v>11817.539940000001</v>
      </c>
      <c r="C10" s="86">
        <v>12372.129180000002</v>
      </c>
      <c r="D10" s="86">
        <v>12774.581710000002</v>
      </c>
      <c r="E10" s="86">
        <v>17208.716839999997</v>
      </c>
      <c r="F10" s="86">
        <v>12552.991579999998</v>
      </c>
      <c r="G10" s="86">
        <v>13358.41505</v>
      </c>
      <c r="H10" s="86">
        <v>13444.57861</v>
      </c>
      <c r="I10" s="86">
        <v>18981.11031</v>
      </c>
      <c r="J10" s="86">
        <v>13406.720189999998</v>
      </c>
      <c r="K10" s="86">
        <v>14623.848320000001</v>
      </c>
      <c r="L10" s="86">
        <v>15685.859349999999</v>
      </c>
      <c r="M10" s="86">
        <v>20171.145649999999</v>
      </c>
      <c r="N10" s="86">
        <v>15457.924060000001</v>
      </c>
      <c r="O10" s="86">
        <v>16189.36786</v>
      </c>
      <c r="P10" s="86">
        <v>17040.541429999997</v>
      </c>
      <c r="Q10" s="86">
        <v>22185.228149999999</v>
      </c>
      <c r="R10" s="86">
        <v>16907.674029999998</v>
      </c>
      <c r="S10" s="86">
        <v>17929.386839999999</v>
      </c>
      <c r="T10" s="86">
        <v>18114.348600000001</v>
      </c>
      <c r="U10" s="86">
        <v>23711.382949999999</v>
      </c>
      <c r="V10" s="86">
        <v>17969.030559999999</v>
      </c>
      <c r="W10" s="86">
        <v>20942.616330000001</v>
      </c>
      <c r="X10" s="86">
        <v>22062.428219999998</v>
      </c>
      <c r="Y10" s="86">
        <v>29909.744880000002</v>
      </c>
      <c r="Z10" s="86">
        <v>22367.045750000001</v>
      </c>
      <c r="AA10" s="86">
        <v>23140.51053</v>
      </c>
      <c r="AB10" s="86">
        <v>24143.481110000001</v>
      </c>
      <c r="AC10" s="86">
        <v>34887.059589999997</v>
      </c>
      <c r="AD10" s="86">
        <v>23726.406590000002</v>
      </c>
      <c r="AE10" s="86">
        <v>25198.801759999998</v>
      </c>
      <c r="AF10" s="86">
        <v>25638.464229999998</v>
      </c>
      <c r="AG10" s="86">
        <v>34068.821370000005</v>
      </c>
      <c r="AH10" s="86">
        <v>25105.987900000004</v>
      </c>
      <c r="AI10" s="86">
        <v>26316.778189999997</v>
      </c>
      <c r="AJ10" s="86">
        <v>27355.876550000001</v>
      </c>
      <c r="AK10" s="86">
        <v>35303.084320000002</v>
      </c>
      <c r="AL10" s="86">
        <v>27210.833689999999</v>
      </c>
      <c r="AM10" s="86">
        <v>28434.54002</v>
      </c>
      <c r="AN10" s="86">
        <v>28737.256399999995</v>
      </c>
      <c r="AO10" s="86">
        <v>37095.961660000001</v>
      </c>
      <c r="AP10" s="86">
        <v>27526.235159999997</v>
      </c>
      <c r="AQ10" s="86">
        <v>25018.966130000001</v>
      </c>
      <c r="AR10" s="86">
        <v>24324.855739999999</v>
      </c>
      <c r="AS10" s="86">
        <v>33701.313930000004</v>
      </c>
      <c r="AT10" s="86">
        <v>25926.78328</v>
      </c>
      <c r="AU10" s="86">
        <v>28009.022250000002</v>
      </c>
      <c r="AV10" s="86">
        <v>30976.072640000002</v>
      </c>
      <c r="AW10" s="86">
        <v>43482.981599999999</v>
      </c>
    </row>
    <row r="11" spans="1:49" s="73" customFormat="1" x14ac:dyDescent="0.25">
      <c r="A11" s="36" t="s">
        <v>11</v>
      </c>
      <c r="B11" s="86">
        <v>2495.71011</v>
      </c>
      <c r="C11" s="86">
        <v>2603.5661599999999</v>
      </c>
      <c r="D11" s="86">
        <v>2651.2866299999996</v>
      </c>
      <c r="E11" s="86">
        <v>4166.7200199999997</v>
      </c>
      <c r="F11" s="86">
        <v>2686.45028</v>
      </c>
      <c r="G11" s="86">
        <v>2927.2479200000002</v>
      </c>
      <c r="H11" s="86">
        <v>3176.2501900000002</v>
      </c>
      <c r="I11" s="86">
        <v>4113.8085300000002</v>
      </c>
      <c r="J11" s="86">
        <v>3074.5974099999999</v>
      </c>
      <c r="K11" s="86">
        <v>3279.79547</v>
      </c>
      <c r="L11" s="86">
        <v>3781.9052499999998</v>
      </c>
      <c r="M11" s="86">
        <v>6081.5023000000001</v>
      </c>
      <c r="N11" s="86">
        <v>4854.1101699999999</v>
      </c>
      <c r="O11" s="86">
        <v>4794.0781400000005</v>
      </c>
      <c r="P11" s="86">
        <v>4966.2756999999992</v>
      </c>
      <c r="Q11" s="86">
        <v>6376.9317000000001</v>
      </c>
      <c r="R11" s="86">
        <v>4917.5270700000001</v>
      </c>
      <c r="S11" s="86">
        <v>5072.2726700000003</v>
      </c>
      <c r="T11" s="86">
        <v>4991.19085</v>
      </c>
      <c r="U11" s="86">
        <v>7454.9936699999998</v>
      </c>
      <c r="V11" s="86">
        <v>4919.6752399999996</v>
      </c>
      <c r="W11" s="86">
        <v>5077.0903099999996</v>
      </c>
      <c r="X11" s="86">
        <v>5041.3167400000002</v>
      </c>
      <c r="Y11" s="86">
        <v>6745.3426200000004</v>
      </c>
      <c r="Z11" s="86">
        <v>5136.9178500000007</v>
      </c>
      <c r="AA11" s="86">
        <v>5208.2419300000001</v>
      </c>
      <c r="AB11" s="86">
        <v>5137.5524000000005</v>
      </c>
      <c r="AC11" s="86">
        <v>6945.23351</v>
      </c>
      <c r="AD11" s="86">
        <v>5343.19751</v>
      </c>
      <c r="AE11" s="86">
        <v>5389.9156300000004</v>
      </c>
      <c r="AF11" s="86">
        <v>4784.4305600000007</v>
      </c>
      <c r="AG11" s="86">
        <v>7268.484730000001</v>
      </c>
      <c r="AH11" s="86">
        <v>5461.3944300000003</v>
      </c>
      <c r="AI11" s="86">
        <v>5405.5814600000003</v>
      </c>
      <c r="AJ11" s="86">
        <v>5579.8921500000006</v>
      </c>
      <c r="AK11" s="86">
        <v>7996.6815999999999</v>
      </c>
      <c r="AL11" s="86">
        <v>5272.0168699999995</v>
      </c>
      <c r="AM11" s="86">
        <v>5227.4169699999993</v>
      </c>
      <c r="AN11" s="86">
        <v>5222.4801399999997</v>
      </c>
      <c r="AO11" s="86">
        <v>6567.3396599999996</v>
      </c>
      <c r="AP11" s="86">
        <v>5662.0230999999994</v>
      </c>
      <c r="AQ11" s="86">
        <v>4998.7004299999999</v>
      </c>
      <c r="AR11" s="86">
        <v>5158.1464800000003</v>
      </c>
      <c r="AS11" s="86">
        <v>7156.7049699999998</v>
      </c>
      <c r="AT11" s="86">
        <v>5760.8203199999998</v>
      </c>
      <c r="AU11" s="86">
        <v>6134.3013999999994</v>
      </c>
      <c r="AV11" s="86">
        <v>6757.6539400000001</v>
      </c>
      <c r="AW11" s="86">
        <v>9706.7432600000011</v>
      </c>
    </row>
    <row r="12" spans="1:49" s="73" customFormat="1" ht="12" x14ac:dyDescent="0.25">
      <c r="A12" s="36" t="s">
        <v>105</v>
      </c>
      <c r="B12" s="86">
        <v>5749.0915299999997</v>
      </c>
      <c r="C12" s="86">
        <v>5940.622229999999</v>
      </c>
      <c r="D12" s="86">
        <v>6101.0929399999995</v>
      </c>
      <c r="E12" s="86">
        <v>8051.8446100000001</v>
      </c>
      <c r="F12" s="86">
        <v>6158.0596500000001</v>
      </c>
      <c r="G12" s="86">
        <v>6511.4471299999996</v>
      </c>
      <c r="H12" s="86">
        <v>6710.5091200000006</v>
      </c>
      <c r="I12" s="86">
        <v>8998.81783</v>
      </c>
      <c r="J12" s="86">
        <v>7043.4479499999998</v>
      </c>
      <c r="K12" s="86">
        <v>7186.0050300000003</v>
      </c>
      <c r="L12" s="86">
        <v>7395.9225499999993</v>
      </c>
      <c r="M12" s="86">
        <v>9901.7919399999992</v>
      </c>
      <c r="N12" s="86">
        <v>7822.2315100000005</v>
      </c>
      <c r="O12" s="86">
        <v>7919.7265200000011</v>
      </c>
      <c r="P12" s="86">
        <v>8044.2518299999992</v>
      </c>
      <c r="Q12" s="86">
        <v>14733.86454</v>
      </c>
      <c r="R12" s="86">
        <v>14347.96391</v>
      </c>
      <c r="S12" s="86">
        <v>14066.96603</v>
      </c>
      <c r="T12" s="86">
        <v>14032.67686</v>
      </c>
      <c r="U12" s="86">
        <v>19674.777999999998</v>
      </c>
      <c r="V12" s="86">
        <v>14361.61191</v>
      </c>
      <c r="W12" s="86">
        <v>14590.28254</v>
      </c>
      <c r="X12" s="86">
        <v>14530.832580000002</v>
      </c>
      <c r="Y12" s="86">
        <v>19309.107219999998</v>
      </c>
      <c r="Z12" s="86">
        <v>14845.271120000001</v>
      </c>
      <c r="AA12" s="86">
        <v>15065.597610000001</v>
      </c>
      <c r="AB12" s="86">
        <v>15082.634830000001</v>
      </c>
      <c r="AC12" s="86">
        <v>20381.722090000003</v>
      </c>
      <c r="AD12" s="86">
        <v>15870.05399</v>
      </c>
      <c r="AE12" s="86">
        <v>15838.37075</v>
      </c>
      <c r="AF12" s="86">
        <v>16199.44182</v>
      </c>
      <c r="AG12" s="86">
        <v>22560.409199999998</v>
      </c>
      <c r="AH12" s="86">
        <v>16164.206299999998</v>
      </c>
      <c r="AI12" s="86">
        <v>16356.67756</v>
      </c>
      <c r="AJ12" s="86">
        <v>16272.653990000001</v>
      </c>
      <c r="AK12" s="86">
        <v>22512.91012</v>
      </c>
      <c r="AL12" s="86">
        <v>15899.93072</v>
      </c>
      <c r="AM12" s="86">
        <v>16493.14184</v>
      </c>
      <c r="AN12" s="86">
        <v>16335.62945</v>
      </c>
      <c r="AO12" s="86">
        <v>21977.150150000001</v>
      </c>
      <c r="AP12" s="86">
        <v>16484.208229999997</v>
      </c>
      <c r="AQ12" s="86">
        <v>15458.090340000001</v>
      </c>
      <c r="AR12" s="86">
        <v>14627.1644</v>
      </c>
      <c r="AS12" s="86">
        <v>20065.602790000004</v>
      </c>
      <c r="AT12" s="86">
        <v>16320.473580000002</v>
      </c>
      <c r="AU12" s="86">
        <v>17479.330569999998</v>
      </c>
      <c r="AV12" s="86">
        <v>18572.789839999998</v>
      </c>
      <c r="AW12" s="86">
        <v>25898.743350000001</v>
      </c>
    </row>
    <row r="13" spans="1:49" s="73" customFormat="1" x14ac:dyDescent="0.25">
      <c r="A13" s="36" t="s">
        <v>12</v>
      </c>
      <c r="B13" s="86">
        <v>1246.55026</v>
      </c>
      <c r="C13" s="86">
        <v>1383.0491900000002</v>
      </c>
      <c r="D13" s="86">
        <v>1357.9692</v>
      </c>
      <c r="E13" s="86">
        <v>2072.8303000000001</v>
      </c>
      <c r="F13" s="86">
        <v>1444.9460199999999</v>
      </c>
      <c r="G13" s="86">
        <v>1602.7944399999999</v>
      </c>
      <c r="H13" s="86">
        <v>1402.9120700000001</v>
      </c>
      <c r="I13" s="86">
        <v>2212.13508</v>
      </c>
      <c r="J13" s="86">
        <v>1513.9840100000004</v>
      </c>
      <c r="K13" s="86">
        <v>1740.4451800000002</v>
      </c>
      <c r="L13" s="86">
        <v>1703.6899700000001</v>
      </c>
      <c r="M13" s="86">
        <v>2344.5730399999998</v>
      </c>
      <c r="N13" s="86">
        <v>1783.2170900000001</v>
      </c>
      <c r="O13" s="86">
        <v>1786.9833799999999</v>
      </c>
      <c r="P13" s="86">
        <v>1819.9702499999999</v>
      </c>
      <c r="Q13" s="86">
        <v>2810.0523000000003</v>
      </c>
      <c r="R13" s="86">
        <v>1861.0468499999997</v>
      </c>
      <c r="S13" s="86">
        <v>2000.9552000000003</v>
      </c>
      <c r="T13" s="86">
        <v>2257.9800599999999</v>
      </c>
      <c r="U13" s="86">
        <v>3060.1164299999996</v>
      </c>
      <c r="V13" s="86">
        <v>2354.4091100000001</v>
      </c>
      <c r="W13" s="86">
        <v>2416.7923700000001</v>
      </c>
      <c r="X13" s="86">
        <v>2469.2964300000003</v>
      </c>
      <c r="Y13" s="86">
        <v>3462.39408</v>
      </c>
      <c r="Z13" s="86">
        <v>2472.2468799999997</v>
      </c>
      <c r="AA13" s="86">
        <v>2716.5737199999999</v>
      </c>
      <c r="AB13" s="86">
        <v>2595.6464099999998</v>
      </c>
      <c r="AC13" s="86">
        <v>3734.9594900000002</v>
      </c>
      <c r="AD13" s="86">
        <v>2680.5911500000002</v>
      </c>
      <c r="AE13" s="86">
        <v>2706.4748600000003</v>
      </c>
      <c r="AF13" s="86">
        <v>2741.13859</v>
      </c>
      <c r="AG13" s="86">
        <v>3801.4703600000003</v>
      </c>
      <c r="AH13" s="86">
        <v>2759.8910399999995</v>
      </c>
      <c r="AI13" s="86">
        <v>2826.7013000000002</v>
      </c>
      <c r="AJ13" s="86">
        <v>2831.54621</v>
      </c>
      <c r="AK13" s="86">
        <v>4457.1468100000002</v>
      </c>
      <c r="AL13" s="86">
        <v>2990.0368899999994</v>
      </c>
      <c r="AM13" s="86">
        <v>3154.8403600000001</v>
      </c>
      <c r="AN13" s="86">
        <v>3192.4955300000006</v>
      </c>
      <c r="AO13" s="86">
        <v>4099.8825999999999</v>
      </c>
      <c r="AP13" s="86">
        <v>3135.1433299999999</v>
      </c>
      <c r="AQ13" s="86">
        <v>2779.74118</v>
      </c>
      <c r="AR13" s="86">
        <v>2846.5017400000002</v>
      </c>
      <c r="AS13" s="86">
        <v>3771.7373599999996</v>
      </c>
      <c r="AT13" s="86">
        <v>3030.7215299999998</v>
      </c>
      <c r="AU13" s="86">
        <v>3307.5015400000002</v>
      </c>
      <c r="AV13" s="86">
        <v>3499.3462200000004</v>
      </c>
      <c r="AW13" s="86">
        <v>4714.5851499999999</v>
      </c>
    </row>
    <row r="14" spans="1:49" s="73" customFormat="1" x14ac:dyDescent="0.25">
      <c r="A14" s="36" t="s">
        <v>13</v>
      </c>
      <c r="B14" s="60" t="s">
        <v>3</v>
      </c>
      <c r="C14" s="60" t="s">
        <v>3</v>
      </c>
      <c r="D14" s="60" t="s">
        <v>3</v>
      </c>
      <c r="E14" s="60" t="s">
        <v>3</v>
      </c>
      <c r="F14" s="60" t="s">
        <v>3</v>
      </c>
      <c r="G14" s="60" t="s">
        <v>3</v>
      </c>
      <c r="H14" s="60" t="s">
        <v>3</v>
      </c>
      <c r="I14" s="60" t="s">
        <v>3</v>
      </c>
      <c r="J14" s="60" t="s">
        <v>3</v>
      </c>
      <c r="K14" s="60" t="s">
        <v>3</v>
      </c>
      <c r="L14" s="60" t="s">
        <v>3</v>
      </c>
      <c r="M14" s="60" t="s">
        <v>3</v>
      </c>
      <c r="N14" s="60" t="s">
        <v>3</v>
      </c>
      <c r="O14" s="60" t="s">
        <v>3</v>
      </c>
      <c r="P14" s="86">
        <v>82</v>
      </c>
      <c r="Q14" s="86">
        <v>6167.0537499999991</v>
      </c>
      <c r="R14" s="86">
        <v>4641.1081800000011</v>
      </c>
      <c r="S14" s="86">
        <v>4721.0418500000005</v>
      </c>
      <c r="T14" s="86">
        <v>4691.05771</v>
      </c>
      <c r="U14" s="86">
        <v>6325.2371299999995</v>
      </c>
      <c r="V14" s="86">
        <v>5173.5594799999999</v>
      </c>
      <c r="W14" s="86">
        <v>4884.7284300000001</v>
      </c>
      <c r="X14" s="86">
        <v>5087.9960300000002</v>
      </c>
      <c r="Y14" s="86">
        <v>6585.6671099999994</v>
      </c>
      <c r="Z14" s="86">
        <v>5779.2062700000006</v>
      </c>
      <c r="AA14" s="86">
        <v>5278.6785800000007</v>
      </c>
      <c r="AB14" s="86">
        <v>5470.5710199999994</v>
      </c>
      <c r="AC14" s="86">
        <v>7004.9504500000003</v>
      </c>
      <c r="AD14" s="86">
        <v>6108.5169900000001</v>
      </c>
      <c r="AE14" s="86">
        <v>5356.4920599999996</v>
      </c>
      <c r="AF14" s="86">
        <v>5512.6921300000004</v>
      </c>
      <c r="AG14" s="86">
        <v>6694.60203</v>
      </c>
      <c r="AH14" s="86">
        <v>5672.4066699999994</v>
      </c>
      <c r="AI14" s="86">
        <v>5312.8967299999986</v>
      </c>
      <c r="AJ14" s="86">
        <v>5338.3467599999994</v>
      </c>
      <c r="AK14" s="86">
        <v>7602.0454099999997</v>
      </c>
      <c r="AL14" s="86">
        <v>6093.7080699999997</v>
      </c>
      <c r="AM14" s="86">
        <v>6241.6727300000002</v>
      </c>
      <c r="AN14" s="86">
        <v>6738.2014099999997</v>
      </c>
      <c r="AO14" s="86">
        <v>8529.646200000001</v>
      </c>
      <c r="AP14" s="86">
        <v>6796.1147200000005</v>
      </c>
      <c r="AQ14" s="86">
        <v>5254.3660299999992</v>
      </c>
      <c r="AR14" s="86">
        <v>5680.2378600000002</v>
      </c>
      <c r="AS14" s="86">
        <v>7914.9784600000003</v>
      </c>
      <c r="AT14" s="86">
        <v>6406.8688300000003</v>
      </c>
      <c r="AU14" s="86">
        <v>6594.3006599999999</v>
      </c>
      <c r="AV14" s="86">
        <v>7416.3741600000003</v>
      </c>
      <c r="AW14" s="86">
        <v>10587.579029999999</v>
      </c>
    </row>
    <row r="15" spans="1:49" s="73" customFormat="1" x14ac:dyDescent="0.25">
      <c r="A15" s="36" t="s">
        <v>29</v>
      </c>
      <c r="B15" s="60" t="s">
        <v>3</v>
      </c>
      <c r="C15" s="60" t="s">
        <v>3</v>
      </c>
      <c r="D15" s="60" t="s">
        <v>3</v>
      </c>
      <c r="E15" s="60" t="s">
        <v>3</v>
      </c>
      <c r="F15" s="60" t="s">
        <v>3</v>
      </c>
      <c r="G15" s="60" t="s">
        <v>3</v>
      </c>
      <c r="H15" s="60" t="s">
        <v>3</v>
      </c>
      <c r="I15" s="60" t="s">
        <v>3</v>
      </c>
      <c r="J15" s="60" t="s">
        <v>3</v>
      </c>
      <c r="K15" s="60" t="s">
        <v>3</v>
      </c>
      <c r="L15" s="60" t="s">
        <v>3</v>
      </c>
      <c r="M15" s="60" t="s">
        <v>3</v>
      </c>
      <c r="N15" s="60" t="s">
        <v>3</v>
      </c>
      <c r="O15" s="60" t="s">
        <v>3</v>
      </c>
      <c r="P15" s="60" t="s">
        <v>3</v>
      </c>
      <c r="Q15" s="60" t="s">
        <v>3</v>
      </c>
      <c r="R15" s="60" t="s">
        <v>3</v>
      </c>
      <c r="S15" s="86">
        <v>3658.05152</v>
      </c>
      <c r="T15" s="86">
        <v>5221.1870899999994</v>
      </c>
      <c r="U15" s="86">
        <v>6521.9966300000006</v>
      </c>
      <c r="V15" s="86">
        <v>5296.1331400000008</v>
      </c>
      <c r="W15" s="86">
        <v>5082.2110100000009</v>
      </c>
      <c r="X15" s="86">
        <v>5683.6888200000003</v>
      </c>
      <c r="Y15" s="86">
        <v>7255.8264499999996</v>
      </c>
      <c r="Z15" s="86">
        <v>5739.0502999999999</v>
      </c>
      <c r="AA15" s="86">
        <v>6544.45478</v>
      </c>
      <c r="AB15" s="86">
        <v>6382.3587200000002</v>
      </c>
      <c r="AC15" s="86">
        <v>8972.9647299999997</v>
      </c>
      <c r="AD15" s="86">
        <v>6268.3335200000001</v>
      </c>
      <c r="AE15" s="86">
        <v>6776.9463899999992</v>
      </c>
      <c r="AF15" s="86">
        <v>6523.6007300000001</v>
      </c>
      <c r="AG15" s="86">
        <v>8335.4225399999996</v>
      </c>
      <c r="AH15" s="86">
        <v>7635.8403900000003</v>
      </c>
      <c r="AI15" s="86">
        <v>7745.3093100000006</v>
      </c>
      <c r="AJ15" s="86">
        <v>7824.5731400000004</v>
      </c>
      <c r="AK15" s="86">
        <v>10081.050870000001</v>
      </c>
      <c r="AL15" s="86">
        <v>7545.8633400000008</v>
      </c>
      <c r="AM15" s="86">
        <v>7642.1258699999998</v>
      </c>
      <c r="AN15" s="86">
        <v>8981.5399500000003</v>
      </c>
      <c r="AO15" s="86">
        <v>11145.022350000001</v>
      </c>
      <c r="AP15" s="86">
        <v>7480.7321599999996</v>
      </c>
      <c r="AQ15" s="86">
        <v>6901.5079300000007</v>
      </c>
      <c r="AR15" s="86">
        <v>7260.2906599999997</v>
      </c>
      <c r="AS15" s="86">
        <v>9271.5339600000025</v>
      </c>
      <c r="AT15" s="86">
        <v>7544.1100900000001</v>
      </c>
      <c r="AU15" s="86">
        <v>9566.4561900000008</v>
      </c>
      <c r="AV15" s="86">
        <v>9948.0827200000003</v>
      </c>
      <c r="AW15" s="86">
        <v>13310.770400000001</v>
      </c>
    </row>
    <row r="16" spans="1:49" s="73" customFormat="1" x14ac:dyDescent="0.25">
      <c r="A16" s="36" t="s">
        <v>14</v>
      </c>
      <c r="B16" s="86">
        <v>12581.15113</v>
      </c>
      <c r="C16" s="86">
        <v>13567.646330000001</v>
      </c>
      <c r="D16" s="86">
        <v>14031.802790000002</v>
      </c>
      <c r="E16" s="86">
        <v>18104.116740000001</v>
      </c>
      <c r="F16" s="86">
        <v>13476.842300000002</v>
      </c>
      <c r="G16" s="86">
        <v>14427.119720000001</v>
      </c>
      <c r="H16" s="86">
        <v>14908.690970000001</v>
      </c>
      <c r="I16" s="86">
        <v>19218.154149999998</v>
      </c>
      <c r="J16" s="86">
        <v>14864.123259999998</v>
      </c>
      <c r="K16" s="86">
        <v>15967.890659999999</v>
      </c>
      <c r="L16" s="86">
        <v>15727.998149999998</v>
      </c>
      <c r="M16" s="86">
        <v>20214.595430000001</v>
      </c>
      <c r="N16" s="86">
        <v>15992.098480000001</v>
      </c>
      <c r="O16" s="86">
        <v>17221.353009999999</v>
      </c>
      <c r="P16" s="86">
        <v>16427.321739999999</v>
      </c>
      <c r="Q16" s="86">
        <v>21953.286049999999</v>
      </c>
      <c r="R16" s="86">
        <v>16971.955119999999</v>
      </c>
      <c r="S16" s="86">
        <v>17382.075380000002</v>
      </c>
      <c r="T16" s="86">
        <v>17061.813929999997</v>
      </c>
      <c r="U16" s="86">
        <v>23255.16099</v>
      </c>
      <c r="V16" s="86">
        <v>17056.973030000001</v>
      </c>
      <c r="W16" s="86">
        <v>17539.295159999998</v>
      </c>
      <c r="X16" s="86">
        <v>17521.286410000001</v>
      </c>
      <c r="Y16" s="86">
        <v>24915.918979999995</v>
      </c>
      <c r="Z16" s="86">
        <v>18722.690020000002</v>
      </c>
      <c r="AA16" s="86">
        <v>21408.44614</v>
      </c>
      <c r="AB16" s="86">
        <v>24753.909639999998</v>
      </c>
      <c r="AC16" s="86">
        <v>31722.736290000001</v>
      </c>
      <c r="AD16" s="86">
        <v>24058.97075</v>
      </c>
      <c r="AE16" s="86">
        <v>25275.281579999999</v>
      </c>
      <c r="AF16" s="86">
        <v>28193.7418</v>
      </c>
      <c r="AG16" s="86">
        <v>34111.78067</v>
      </c>
      <c r="AH16" s="86">
        <v>26265.786690000001</v>
      </c>
      <c r="AI16" s="86">
        <v>27946.874510000001</v>
      </c>
      <c r="AJ16" s="86">
        <v>27070.373990000004</v>
      </c>
      <c r="AK16" s="86">
        <v>37908.889970000004</v>
      </c>
      <c r="AL16" s="86">
        <v>28154.644670000001</v>
      </c>
      <c r="AM16" s="86">
        <v>30850.956320000001</v>
      </c>
      <c r="AN16" s="86">
        <v>30259.837490000002</v>
      </c>
      <c r="AO16" s="86">
        <v>39765.430200000003</v>
      </c>
      <c r="AP16" s="86">
        <v>30627.670699999999</v>
      </c>
      <c r="AQ16" s="86">
        <v>27513.68894</v>
      </c>
      <c r="AR16" s="86">
        <v>26920.260849999999</v>
      </c>
      <c r="AS16" s="86">
        <v>35913.146540000002</v>
      </c>
      <c r="AT16" s="86">
        <v>29325.298860000003</v>
      </c>
      <c r="AU16" s="86">
        <v>32365.266540000001</v>
      </c>
      <c r="AV16" s="86">
        <v>35652.090599999996</v>
      </c>
      <c r="AW16" s="86">
        <v>49610.191019999998</v>
      </c>
    </row>
    <row r="17" spans="1:49" s="73" customFormat="1" x14ac:dyDescent="0.25">
      <c r="A17" s="36" t="s">
        <v>226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>
        <v>1245.64912</v>
      </c>
      <c r="AI17" s="86">
        <v>1485.2683500000001</v>
      </c>
      <c r="AJ17" s="86">
        <v>1543.2760699999999</v>
      </c>
      <c r="AK17" s="86">
        <v>1605.65092</v>
      </c>
      <c r="AL17" s="86">
        <v>1771.75945</v>
      </c>
      <c r="AM17" s="86">
        <v>1890.6838799999998</v>
      </c>
      <c r="AN17" s="86">
        <v>2026.1560100000002</v>
      </c>
      <c r="AO17" s="86">
        <v>2035.80322</v>
      </c>
      <c r="AP17" s="86">
        <v>2219.3659200000002</v>
      </c>
      <c r="AQ17" s="86">
        <v>2316.0006100000001</v>
      </c>
      <c r="AR17" s="86">
        <v>2378.9484899999998</v>
      </c>
      <c r="AS17" s="86">
        <v>2423.0213699999999</v>
      </c>
      <c r="AT17" s="86">
        <v>2419.72336</v>
      </c>
      <c r="AU17" s="86">
        <v>2429.9851899999999</v>
      </c>
      <c r="AV17" s="86">
        <v>2384.5460699999999</v>
      </c>
      <c r="AW17" s="86">
        <v>2537.2884400000003</v>
      </c>
    </row>
    <row r="18" spans="1:49" s="73" customFormat="1" x14ac:dyDescent="0.25">
      <c r="A18" s="36" t="s">
        <v>34</v>
      </c>
      <c r="B18" s="86">
        <v>5989.8833800000002</v>
      </c>
      <c r="C18" s="86">
        <v>6438.6400700000004</v>
      </c>
      <c r="D18" s="86">
        <v>6579.5573999999997</v>
      </c>
      <c r="E18" s="86">
        <v>8789.0716299999985</v>
      </c>
      <c r="F18" s="86">
        <v>6464.8886899999998</v>
      </c>
      <c r="G18" s="86">
        <v>6973.0923400000001</v>
      </c>
      <c r="H18" s="86">
        <v>6924.7837399999999</v>
      </c>
      <c r="I18" s="86">
        <v>9268.7055300000011</v>
      </c>
      <c r="J18" s="86">
        <v>6823.8304500000004</v>
      </c>
      <c r="K18" s="86">
        <v>7403.7825300000004</v>
      </c>
      <c r="L18" s="86">
        <v>7159.6294900000003</v>
      </c>
      <c r="M18" s="86">
        <v>10081.058440000001</v>
      </c>
      <c r="N18" s="86">
        <v>7265.2550999999994</v>
      </c>
      <c r="O18" s="86">
        <v>7998.20201</v>
      </c>
      <c r="P18" s="86">
        <v>8412.6075600000022</v>
      </c>
      <c r="Q18" s="86">
        <v>11719.731749999999</v>
      </c>
      <c r="R18" s="86">
        <v>9457.3530100000025</v>
      </c>
      <c r="S18" s="86">
        <v>10760.859340000001</v>
      </c>
      <c r="T18" s="86">
        <v>10291.25489</v>
      </c>
      <c r="U18" s="86">
        <v>13771.60367</v>
      </c>
      <c r="V18" s="86">
        <v>10342.6237</v>
      </c>
      <c r="W18" s="86">
        <v>11140.1803</v>
      </c>
      <c r="X18" s="86">
        <v>10641.252759999998</v>
      </c>
      <c r="Y18" s="86">
        <v>14451.282029999998</v>
      </c>
      <c r="Z18" s="86">
        <v>11166.626889999998</v>
      </c>
      <c r="AA18" s="86">
        <v>11410.445189999999</v>
      </c>
      <c r="AB18" s="86">
        <v>11173.59511</v>
      </c>
      <c r="AC18" s="86">
        <v>14940.015649999999</v>
      </c>
      <c r="AD18" s="86">
        <v>11835.447690000001</v>
      </c>
      <c r="AE18" s="86">
        <v>12069.7657</v>
      </c>
      <c r="AF18" s="86">
        <v>11831.30357</v>
      </c>
      <c r="AG18" s="86">
        <v>15151.952530000002</v>
      </c>
      <c r="AH18" s="86">
        <v>11985.86593</v>
      </c>
      <c r="AI18" s="86">
        <v>12070.882210000002</v>
      </c>
      <c r="AJ18" s="86">
        <v>12221.126099999999</v>
      </c>
      <c r="AK18" s="86">
        <v>15726.46443</v>
      </c>
      <c r="AL18" s="86">
        <v>12574.26907</v>
      </c>
      <c r="AM18" s="86">
        <v>13026.201950000001</v>
      </c>
      <c r="AN18" s="86">
        <v>12933.699549999999</v>
      </c>
      <c r="AO18" s="86">
        <v>16915.777109999999</v>
      </c>
      <c r="AP18" s="86">
        <v>12970.820399999999</v>
      </c>
      <c r="AQ18" s="86">
        <v>11337.02972</v>
      </c>
      <c r="AR18" s="86">
        <v>11139.363229999999</v>
      </c>
      <c r="AS18" s="86">
        <v>14724.319490000002</v>
      </c>
      <c r="AT18" s="86">
        <v>12210.495130000001</v>
      </c>
      <c r="AU18" s="86">
        <v>13636.801720000001</v>
      </c>
      <c r="AV18" s="86">
        <v>14020.877710000001</v>
      </c>
      <c r="AW18" s="86">
        <v>18742.05773</v>
      </c>
    </row>
    <row r="19" spans="1:49" s="73" customFormat="1" x14ac:dyDescent="0.25">
      <c r="A19" s="36" t="s">
        <v>15</v>
      </c>
      <c r="B19" s="86">
        <v>4174.88339</v>
      </c>
      <c r="C19" s="86">
        <v>4728.7311399999999</v>
      </c>
      <c r="D19" s="86">
        <v>4647.0210900000002</v>
      </c>
      <c r="E19" s="86">
        <v>6139.5959299999995</v>
      </c>
      <c r="F19" s="86">
        <v>5166.1478100000004</v>
      </c>
      <c r="G19" s="86">
        <v>5448.0509200000006</v>
      </c>
      <c r="H19" s="86">
        <v>5402.2324100000005</v>
      </c>
      <c r="I19" s="86">
        <v>7050.6415800000004</v>
      </c>
      <c r="J19" s="86">
        <v>5573.2364200000002</v>
      </c>
      <c r="K19" s="86">
        <v>5667.4221399999997</v>
      </c>
      <c r="L19" s="86">
        <v>5523.4807199999996</v>
      </c>
      <c r="M19" s="86">
        <v>7446.2182100000009</v>
      </c>
      <c r="N19" s="86">
        <v>5601.7092400000001</v>
      </c>
      <c r="O19" s="86">
        <v>5964.5594599999986</v>
      </c>
      <c r="P19" s="86">
        <v>5625.95651</v>
      </c>
      <c r="Q19" s="86">
        <v>7784.7272300000004</v>
      </c>
      <c r="R19" s="86">
        <v>6053.0824699999994</v>
      </c>
      <c r="S19" s="86">
        <v>6200.7063099999996</v>
      </c>
      <c r="T19" s="86">
        <v>6279.825609999999</v>
      </c>
      <c r="U19" s="86">
        <v>8418.5673799999986</v>
      </c>
      <c r="V19" s="86">
        <v>6018.3099599999996</v>
      </c>
      <c r="W19" s="86">
        <v>6146.7504600000011</v>
      </c>
      <c r="X19" s="86">
        <v>6060.89966</v>
      </c>
      <c r="Y19" s="86">
        <v>8445.4267200000013</v>
      </c>
      <c r="Z19" s="86">
        <v>6578.8746099999998</v>
      </c>
      <c r="AA19" s="86">
        <v>6292.53784</v>
      </c>
      <c r="AB19" s="86">
        <v>6316.5415600000006</v>
      </c>
      <c r="AC19" s="86">
        <v>9079.6672300000009</v>
      </c>
      <c r="AD19" s="86">
        <v>6648.9032499999994</v>
      </c>
      <c r="AE19" s="86">
        <v>6638.0681300000006</v>
      </c>
      <c r="AF19" s="86">
        <v>6500.0593899999994</v>
      </c>
      <c r="AG19" s="86">
        <v>9356.4660599999988</v>
      </c>
      <c r="AH19" s="86">
        <v>6664.1690699999999</v>
      </c>
      <c r="AI19" s="86">
        <v>6765.8969699999998</v>
      </c>
      <c r="AJ19" s="86">
        <v>6690.1331799999998</v>
      </c>
      <c r="AK19" s="86">
        <v>8633.1206700000002</v>
      </c>
      <c r="AL19" s="86">
        <v>6437.4690600000004</v>
      </c>
      <c r="AM19" s="86">
        <v>6330.3619799999997</v>
      </c>
      <c r="AN19" s="86">
        <v>6289.7622000000001</v>
      </c>
      <c r="AO19" s="86">
        <v>0</v>
      </c>
      <c r="AP19" s="154">
        <v>0</v>
      </c>
      <c r="AQ19" s="154">
        <v>0</v>
      </c>
      <c r="AR19" s="154">
        <v>0</v>
      </c>
      <c r="AS19" s="154">
        <v>0</v>
      </c>
      <c r="AT19" s="154">
        <v>0</v>
      </c>
      <c r="AU19" s="154">
        <v>0</v>
      </c>
      <c r="AV19" s="154"/>
      <c r="AW19" s="154">
        <v>0</v>
      </c>
    </row>
    <row r="20" spans="1:49" s="73" customFormat="1" x14ac:dyDescent="0.25">
      <c r="A20" s="36" t="s">
        <v>16</v>
      </c>
      <c r="B20" s="86" t="s">
        <v>3</v>
      </c>
      <c r="C20" s="86" t="s">
        <v>3</v>
      </c>
      <c r="D20" s="86" t="s">
        <v>3</v>
      </c>
      <c r="E20" s="86" t="s">
        <v>3</v>
      </c>
      <c r="F20" s="86" t="s">
        <v>3</v>
      </c>
      <c r="G20" s="86" t="s">
        <v>3</v>
      </c>
      <c r="H20" s="86" t="s">
        <v>3</v>
      </c>
      <c r="I20" s="86" t="s">
        <v>3</v>
      </c>
      <c r="J20" s="86">
        <v>4084.4352600000002</v>
      </c>
      <c r="K20" s="86">
        <v>4660.1343699999979</v>
      </c>
      <c r="L20" s="86">
        <v>4788.2592999999988</v>
      </c>
      <c r="M20" s="86">
        <v>6108.3953699999993</v>
      </c>
      <c r="N20" s="86">
        <v>4727.811899999997</v>
      </c>
      <c r="O20" s="86">
        <v>5312.2168199999996</v>
      </c>
      <c r="P20" s="86">
        <v>5227.9754899999989</v>
      </c>
      <c r="Q20" s="86">
        <v>7113.6197500000007</v>
      </c>
      <c r="R20" s="86">
        <v>5310.6896999999954</v>
      </c>
      <c r="S20" s="86">
        <v>5945.3023400000002</v>
      </c>
      <c r="T20" s="86">
        <v>5820.4981299999999</v>
      </c>
      <c r="U20" s="86">
        <v>7843.2897799999992</v>
      </c>
      <c r="V20" s="86">
        <v>5534.0842900000007</v>
      </c>
      <c r="W20" s="86">
        <v>6503.6215508791202</v>
      </c>
      <c r="X20" s="86">
        <v>6986.5290613186844</v>
      </c>
      <c r="Y20" s="86">
        <v>8731.1902300000002</v>
      </c>
      <c r="Z20" s="86">
        <v>6057.1097318681241</v>
      </c>
      <c r="AA20" s="86">
        <v>6678</v>
      </c>
      <c r="AB20" s="86">
        <v>6360.1099939560399</v>
      </c>
      <c r="AC20" s="86">
        <v>8175.8813799999998</v>
      </c>
      <c r="AD20" s="86">
        <v>5923.112456593406</v>
      </c>
      <c r="AE20" s="86">
        <v>5837.8395900000014</v>
      </c>
      <c r="AF20" s="86">
        <v>5752.7117400000006</v>
      </c>
      <c r="AG20" s="86">
        <v>7748.0481600000003</v>
      </c>
      <c r="AH20" s="86">
        <v>5359.0970799999996</v>
      </c>
      <c r="AI20" s="86">
        <v>5736.6411199999993</v>
      </c>
      <c r="AJ20" s="86">
        <v>5575.7424500000006</v>
      </c>
      <c r="AK20" s="86">
        <v>7458.19553</v>
      </c>
      <c r="AL20" s="86">
        <v>5672.4936399999988</v>
      </c>
      <c r="AM20" s="86">
        <v>5952.3162700000003</v>
      </c>
      <c r="AN20" s="86">
        <v>0</v>
      </c>
      <c r="AO20" s="86">
        <v>0</v>
      </c>
      <c r="AP20" s="154">
        <v>0</v>
      </c>
      <c r="AQ20" s="154">
        <v>0</v>
      </c>
      <c r="AR20" s="154">
        <v>0</v>
      </c>
      <c r="AS20" s="154">
        <v>0</v>
      </c>
      <c r="AT20" s="154">
        <v>0</v>
      </c>
      <c r="AU20" s="154">
        <v>0</v>
      </c>
      <c r="AV20" s="154"/>
      <c r="AW20" s="154">
        <v>0</v>
      </c>
    </row>
    <row r="21" spans="1:49" s="73" customFormat="1" x14ac:dyDescent="0.25">
      <c r="A21" s="36" t="s">
        <v>9</v>
      </c>
      <c r="B21" s="86">
        <v>109.76</v>
      </c>
      <c r="C21" s="86">
        <v>5469.6669000000002</v>
      </c>
      <c r="D21" s="86">
        <v>5733.1140899999991</v>
      </c>
      <c r="E21" s="86">
        <v>8430.2769000000008</v>
      </c>
      <c r="F21" s="86">
        <v>6403.0624800000005</v>
      </c>
      <c r="G21" s="86">
        <v>7092.53017</v>
      </c>
      <c r="H21" s="86">
        <v>7196.1911999999993</v>
      </c>
      <c r="I21" s="86">
        <v>9705.7322600000007</v>
      </c>
      <c r="J21" s="86">
        <v>7335.9516800000001</v>
      </c>
      <c r="K21" s="86">
        <v>7735.4717599999994</v>
      </c>
      <c r="L21" s="86">
        <v>7671.6874200000002</v>
      </c>
      <c r="M21" s="86">
        <v>10300.814719999998</v>
      </c>
      <c r="N21" s="86">
        <v>7324.7365500000005</v>
      </c>
      <c r="O21" s="86">
        <v>8168.3808700000009</v>
      </c>
      <c r="P21" s="86">
        <v>8279.4981000000007</v>
      </c>
      <c r="Q21" s="86">
        <v>10873.78392</v>
      </c>
      <c r="R21" s="86">
        <v>7967.0797999999995</v>
      </c>
      <c r="S21" s="86">
        <v>8571.1797999999999</v>
      </c>
      <c r="T21" s="86">
        <v>8742.4904999999999</v>
      </c>
      <c r="U21" s="86">
        <v>11374.538120000001</v>
      </c>
      <c r="V21" s="86">
        <v>8858.7102300000006</v>
      </c>
      <c r="W21" s="86">
        <v>9140.8706600000005</v>
      </c>
      <c r="X21" s="86">
        <v>9229.616</v>
      </c>
      <c r="Y21" s="86">
        <v>12219.749250000001</v>
      </c>
      <c r="Z21" s="86">
        <v>9461.7079000000012</v>
      </c>
      <c r="AA21" s="86">
        <v>9961.4333700000007</v>
      </c>
      <c r="AB21" s="86">
        <v>9738.0139099999997</v>
      </c>
      <c r="AC21" s="86">
        <v>12958.926210000001</v>
      </c>
      <c r="AD21" s="86">
        <v>9913.6597099999981</v>
      </c>
      <c r="AE21" s="86">
        <v>10124.592650000001</v>
      </c>
      <c r="AF21" s="86">
        <v>10305.530070000001</v>
      </c>
      <c r="AG21" s="86">
        <v>15078.846010000001</v>
      </c>
      <c r="AH21" s="86">
        <v>9682.5137699999996</v>
      </c>
      <c r="AI21" s="86">
        <v>9708.3212799999983</v>
      </c>
      <c r="AJ21" s="86">
        <v>9813.8758899999993</v>
      </c>
      <c r="AK21" s="86">
        <v>14142.83547</v>
      </c>
      <c r="AL21" s="86">
        <v>9711.3829700000006</v>
      </c>
      <c r="AM21" s="86">
        <v>10390.805779999999</v>
      </c>
      <c r="AN21" s="86">
        <v>9886.3360199999988</v>
      </c>
      <c r="AO21" s="86">
        <v>13004.108180000001</v>
      </c>
      <c r="AP21" s="86">
        <v>9800.7082000000028</v>
      </c>
      <c r="AQ21" s="86">
        <v>10103.44159</v>
      </c>
      <c r="AR21" s="86">
        <v>9596.9671099999978</v>
      </c>
      <c r="AS21" s="86">
        <v>12848.85268</v>
      </c>
      <c r="AT21" s="86">
        <v>10209.527900000001</v>
      </c>
      <c r="AU21" s="86">
        <v>12000.516889999999</v>
      </c>
      <c r="AV21" s="86">
        <v>12460.10418</v>
      </c>
      <c r="AW21" s="86">
        <v>17012.613399999998</v>
      </c>
    </row>
    <row r="22" spans="1:49" x14ac:dyDescent="0.25">
      <c r="A22" s="36" t="s">
        <v>32</v>
      </c>
      <c r="B22" s="86" t="s">
        <v>3</v>
      </c>
      <c r="C22" s="86" t="s">
        <v>3</v>
      </c>
      <c r="D22" s="86" t="s">
        <v>3</v>
      </c>
      <c r="E22" s="86" t="s">
        <v>3</v>
      </c>
      <c r="F22" s="86" t="s">
        <v>3</v>
      </c>
      <c r="G22" s="86" t="s">
        <v>3</v>
      </c>
      <c r="H22" s="86" t="s">
        <v>3</v>
      </c>
      <c r="I22" s="86" t="s">
        <v>3</v>
      </c>
      <c r="J22" s="86" t="s">
        <v>3</v>
      </c>
      <c r="K22" s="86" t="s">
        <v>3</v>
      </c>
      <c r="L22" s="86" t="s">
        <v>3</v>
      </c>
      <c r="M22" s="86" t="s">
        <v>3</v>
      </c>
      <c r="N22" s="86" t="s">
        <v>3</v>
      </c>
      <c r="O22" s="86" t="s">
        <v>3</v>
      </c>
      <c r="P22" s="86" t="s">
        <v>3</v>
      </c>
      <c r="Q22" s="86">
        <v>1799.9739700000002</v>
      </c>
      <c r="R22" s="86">
        <v>2124.0202899999999</v>
      </c>
      <c r="S22" s="86">
        <v>1908.1925999999999</v>
      </c>
      <c r="T22" s="86">
        <v>2244.3736899999994</v>
      </c>
      <c r="U22" s="86">
        <v>2983.2715300000004</v>
      </c>
      <c r="V22" s="86">
        <v>2343.5365000000002</v>
      </c>
      <c r="W22" s="86">
        <v>2610.9758600000005</v>
      </c>
      <c r="X22" s="86">
        <v>2502.1777400000001</v>
      </c>
      <c r="Y22" s="86">
        <v>3626.4274599999999</v>
      </c>
      <c r="Z22" s="86">
        <v>2587.26298</v>
      </c>
      <c r="AA22" s="86">
        <v>2727.4814999999999</v>
      </c>
      <c r="AB22" s="86">
        <v>2717.8319999999999</v>
      </c>
      <c r="AC22" s="86">
        <v>3758.6544000000004</v>
      </c>
      <c r="AD22" s="86">
        <v>2683.9929699999998</v>
      </c>
      <c r="AE22" s="86">
        <v>2833.4026300000005</v>
      </c>
      <c r="AF22" s="86">
        <v>2817.53487</v>
      </c>
      <c r="AG22" s="86">
        <v>4726.9339200000004</v>
      </c>
      <c r="AH22" s="86">
        <v>2932.8386700000001</v>
      </c>
      <c r="AI22" s="86">
        <v>3005.4797100000005</v>
      </c>
      <c r="AJ22" s="86">
        <v>3149.80017</v>
      </c>
      <c r="AK22" s="86">
        <v>3688.2812499999995</v>
      </c>
      <c r="AL22" s="86">
        <v>2677.6379399999996</v>
      </c>
      <c r="AM22" s="86">
        <v>2999.3169099999996</v>
      </c>
      <c r="AN22" s="86">
        <v>3012.0723600000001</v>
      </c>
      <c r="AO22" s="86">
        <v>4089.4090200000001</v>
      </c>
      <c r="AP22" s="86">
        <v>2700.1564199999998</v>
      </c>
      <c r="AQ22" s="86">
        <v>2321.3715899999997</v>
      </c>
      <c r="AR22" s="86">
        <v>2561.8220000000001</v>
      </c>
      <c r="AS22" s="86">
        <v>4445.9777699999995</v>
      </c>
      <c r="AT22" s="86">
        <v>2730.58232</v>
      </c>
      <c r="AU22" s="86">
        <v>3594.0545400000001</v>
      </c>
      <c r="AV22" s="86">
        <v>3996.6541700000002</v>
      </c>
      <c r="AW22" s="86">
        <v>5665.4192800000001</v>
      </c>
    </row>
    <row r="23" spans="1:49" x14ac:dyDescent="0.25">
      <c r="A23" s="36" t="s">
        <v>234</v>
      </c>
      <c r="B23" s="86" t="s">
        <v>3</v>
      </c>
      <c r="C23" s="86" t="s">
        <v>3</v>
      </c>
      <c r="D23" s="86" t="s">
        <v>3</v>
      </c>
      <c r="E23" s="86" t="s">
        <v>3</v>
      </c>
      <c r="F23" s="86" t="s">
        <v>3</v>
      </c>
      <c r="G23" s="86" t="s">
        <v>3</v>
      </c>
      <c r="H23" s="86" t="s">
        <v>3</v>
      </c>
      <c r="I23" s="86" t="s">
        <v>3</v>
      </c>
      <c r="J23" s="86" t="s">
        <v>3</v>
      </c>
      <c r="K23" s="86" t="s">
        <v>3</v>
      </c>
      <c r="L23" s="86" t="s">
        <v>3</v>
      </c>
      <c r="M23" s="86" t="s">
        <v>3</v>
      </c>
      <c r="N23" s="86" t="s">
        <v>3</v>
      </c>
      <c r="O23" s="86" t="s">
        <v>3</v>
      </c>
      <c r="P23" s="86" t="s">
        <v>3</v>
      </c>
      <c r="Q23" s="86" t="s">
        <v>3</v>
      </c>
      <c r="R23" s="86" t="s">
        <v>3</v>
      </c>
      <c r="S23" s="86" t="s">
        <v>3</v>
      </c>
      <c r="T23" s="86" t="s">
        <v>3</v>
      </c>
      <c r="U23" s="86" t="s">
        <v>3</v>
      </c>
      <c r="V23" s="86" t="s">
        <v>3</v>
      </c>
      <c r="W23" s="86" t="s">
        <v>3</v>
      </c>
      <c r="X23" s="86" t="s">
        <v>3</v>
      </c>
      <c r="Y23" s="86" t="s">
        <v>3</v>
      </c>
      <c r="Z23" s="86" t="s">
        <v>3</v>
      </c>
      <c r="AA23" s="86" t="s">
        <v>3</v>
      </c>
      <c r="AB23" s="86" t="s">
        <v>3</v>
      </c>
      <c r="AC23" s="86" t="s">
        <v>3</v>
      </c>
      <c r="AD23" s="86" t="s">
        <v>3</v>
      </c>
      <c r="AE23" s="86" t="s">
        <v>3</v>
      </c>
      <c r="AF23" s="86" t="s">
        <v>3</v>
      </c>
      <c r="AG23" s="86" t="s">
        <v>3</v>
      </c>
      <c r="AH23" s="86" t="s">
        <v>3</v>
      </c>
      <c r="AI23" s="86" t="s">
        <v>3</v>
      </c>
      <c r="AJ23" s="86" t="s">
        <v>3</v>
      </c>
      <c r="AK23" s="86">
        <v>107.15403999999999</v>
      </c>
      <c r="AL23" s="86">
        <v>1061.6304</v>
      </c>
      <c r="AM23" s="86">
        <v>1519.2211</v>
      </c>
      <c r="AN23" s="86">
        <v>970.57336999999995</v>
      </c>
      <c r="AO23" s="86">
        <v>1604.6379300000001</v>
      </c>
      <c r="AP23" s="86">
        <v>1082.1465000000001</v>
      </c>
      <c r="AQ23" s="86">
        <v>799.37698999999998</v>
      </c>
      <c r="AR23" s="86">
        <v>1036.7846999999999</v>
      </c>
      <c r="AS23" s="86">
        <v>1665.3586700000003</v>
      </c>
      <c r="AT23" s="86">
        <v>1307.3731599999999</v>
      </c>
      <c r="AU23" s="86">
        <v>1499.0701999999999</v>
      </c>
      <c r="AV23" s="86">
        <v>1465.8851</v>
      </c>
      <c r="AW23" s="86">
        <v>2235.1588700000002</v>
      </c>
    </row>
    <row r="24" spans="1:49" x14ac:dyDescent="0.25">
      <c r="A24" s="116" t="s">
        <v>227</v>
      </c>
      <c r="B24" s="115">
        <v>352.75728000000004</v>
      </c>
      <c r="C24" s="115">
        <v>473.56003000000004</v>
      </c>
      <c r="D24" s="115">
        <v>928.68454000000008</v>
      </c>
      <c r="E24" s="115">
        <v>520.53966000000003</v>
      </c>
      <c r="F24" s="115">
        <v>664.87738999999999</v>
      </c>
      <c r="G24" s="115">
        <v>615.74364000000003</v>
      </c>
      <c r="H24" s="115">
        <v>642.49446</v>
      </c>
      <c r="I24" s="115">
        <v>664.78585999999996</v>
      </c>
      <c r="J24" s="115">
        <v>777.95225000000005</v>
      </c>
      <c r="K24" s="115">
        <v>682.69683000000009</v>
      </c>
      <c r="L24" s="115">
        <v>781.59078999999997</v>
      </c>
      <c r="M24" s="107" t="s">
        <v>3</v>
      </c>
      <c r="N24" s="115">
        <v>672.50557000000003</v>
      </c>
      <c r="O24" s="115">
        <v>689.98957000000007</v>
      </c>
      <c r="P24" s="115">
        <v>773.76532000000009</v>
      </c>
      <c r="Q24" s="115">
        <v>878.23861999999997</v>
      </c>
      <c r="R24" s="115">
        <v>799.91192000000001</v>
      </c>
      <c r="S24" s="115">
        <v>749.80781999999999</v>
      </c>
      <c r="T24" s="115">
        <v>808.89578000000006</v>
      </c>
      <c r="U24" s="115">
        <v>835.62533000000008</v>
      </c>
      <c r="V24" s="115">
        <v>835.84099000000003</v>
      </c>
      <c r="W24" s="115">
        <v>823.65248999999994</v>
      </c>
      <c r="X24" s="115">
        <v>877.81870000000004</v>
      </c>
      <c r="Y24" s="115">
        <v>934.51004</v>
      </c>
      <c r="Z24" s="115">
        <v>840.03634999999997</v>
      </c>
      <c r="AA24" s="115">
        <v>712.93842000000006</v>
      </c>
      <c r="AB24" s="115">
        <v>735.57407999999998</v>
      </c>
      <c r="AC24" s="115">
        <v>899.65679999999998</v>
      </c>
      <c r="AD24" s="115">
        <v>841.14693</v>
      </c>
      <c r="AE24" s="115">
        <v>788.77909</v>
      </c>
      <c r="AF24" s="115">
        <v>835.59338000000002</v>
      </c>
      <c r="AG24" s="115">
        <v>987.45637999999997</v>
      </c>
      <c r="AH24" s="115">
        <v>859</v>
      </c>
      <c r="AI24" s="115">
        <v>769.05845999999997</v>
      </c>
      <c r="AJ24" s="115">
        <v>848.78462999999988</v>
      </c>
      <c r="AK24" s="115">
        <v>1002.33185</v>
      </c>
      <c r="AL24" s="115">
        <v>884.09850999999992</v>
      </c>
      <c r="AM24" s="115">
        <v>757.67889000000002</v>
      </c>
      <c r="AN24" s="115">
        <v>759.94873999999993</v>
      </c>
      <c r="AO24" s="115">
        <v>793.60726999999997</v>
      </c>
      <c r="AP24" s="115">
        <v>753.67491000000007</v>
      </c>
      <c r="AQ24" s="115">
        <v>708.77211999999997</v>
      </c>
      <c r="AR24" s="115">
        <v>731.58841999999993</v>
      </c>
      <c r="AS24" s="115">
        <v>823.94034000000011</v>
      </c>
      <c r="AT24" s="115">
        <v>776.49103000000002</v>
      </c>
      <c r="AU24" s="115">
        <v>706.12689999999998</v>
      </c>
      <c r="AV24" s="115">
        <v>720.68100000000004</v>
      </c>
      <c r="AW24" s="115">
        <v>839.89107000000001</v>
      </c>
    </row>
    <row r="25" spans="1:49" x14ac:dyDescent="0.25">
      <c r="A25" s="51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97"/>
      <c r="AD25" s="97"/>
    </row>
    <row r="26" spans="1:49" x14ac:dyDescent="0.25">
      <c r="A26" s="51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97"/>
      <c r="AD26" s="97"/>
      <c r="AE26" s="135"/>
      <c r="AF26" s="135"/>
      <c r="AG26" s="135"/>
      <c r="AH26" s="135"/>
      <c r="AI26" s="135"/>
      <c r="AK26" s="144"/>
      <c r="AL26" s="144"/>
      <c r="AM26" s="144"/>
      <c r="AP26" s="144"/>
      <c r="AQ26" s="144"/>
      <c r="AR26" s="144"/>
      <c r="AS26" s="144"/>
      <c r="AT26" s="144"/>
      <c r="AU26" s="144"/>
      <c r="AV26" s="144"/>
      <c r="AW26" s="144"/>
    </row>
    <row r="27" spans="1:49" s="73" customFormat="1" x14ac:dyDescent="0.2">
      <c r="A27" s="117" t="s">
        <v>101</v>
      </c>
      <c r="B27" s="114" t="s">
        <v>39</v>
      </c>
      <c r="C27" s="114" t="s">
        <v>40</v>
      </c>
      <c r="D27" s="114" t="s">
        <v>41</v>
      </c>
      <c r="E27" s="114" t="s">
        <v>42</v>
      </c>
      <c r="F27" s="114" t="s">
        <v>43</v>
      </c>
      <c r="G27" s="114" t="s">
        <v>44</v>
      </c>
      <c r="H27" s="114" t="s">
        <v>45</v>
      </c>
      <c r="I27" s="114" t="s">
        <v>46</v>
      </c>
      <c r="J27" s="114" t="s">
        <v>47</v>
      </c>
      <c r="K27" s="114" t="s">
        <v>48</v>
      </c>
      <c r="L27" s="114" t="s">
        <v>49</v>
      </c>
      <c r="M27" s="114" t="s">
        <v>50</v>
      </c>
      <c r="N27" s="114" t="s">
        <v>51</v>
      </c>
      <c r="O27" s="114" t="s">
        <v>52</v>
      </c>
      <c r="P27" s="114" t="s">
        <v>53</v>
      </c>
      <c r="Q27" s="114" t="s">
        <v>54</v>
      </c>
      <c r="R27" s="114" t="s">
        <v>55</v>
      </c>
      <c r="S27" s="114" t="s">
        <v>56</v>
      </c>
      <c r="T27" s="72" t="s">
        <v>57</v>
      </c>
      <c r="U27" s="72" t="s">
        <v>58</v>
      </c>
      <c r="V27" s="72" t="s">
        <v>59</v>
      </c>
      <c r="W27" s="72" t="s">
        <v>60</v>
      </c>
      <c r="X27" s="72" t="s">
        <v>61</v>
      </c>
      <c r="Y27" s="72" t="s">
        <v>62</v>
      </c>
      <c r="Z27" s="72" t="s">
        <v>63</v>
      </c>
      <c r="AA27" s="72" t="s">
        <v>64</v>
      </c>
      <c r="AB27" s="72" t="s">
        <v>65</v>
      </c>
      <c r="AC27" s="72" t="s">
        <v>66</v>
      </c>
      <c r="AD27" s="109" t="s">
        <v>217</v>
      </c>
      <c r="AE27" s="134" t="s">
        <v>220</v>
      </c>
      <c r="AF27" s="134" t="s">
        <v>221</v>
      </c>
      <c r="AG27" s="134" t="s">
        <v>223</v>
      </c>
      <c r="AH27" s="134" t="str">
        <f t="shared" ref="AH27:AN27" si="5">AH1</f>
        <v>1Q18</v>
      </c>
      <c r="AI27" s="134" t="str">
        <f t="shared" si="5"/>
        <v>2Q18</v>
      </c>
      <c r="AJ27" s="134" t="str">
        <f t="shared" si="5"/>
        <v>3Q18</v>
      </c>
      <c r="AK27" s="134" t="str">
        <f t="shared" si="5"/>
        <v>4Q18</v>
      </c>
      <c r="AL27" s="134" t="str">
        <f t="shared" si="5"/>
        <v>1Q19</v>
      </c>
      <c r="AM27" s="134" t="str">
        <f t="shared" si="5"/>
        <v>2Q19</v>
      </c>
      <c r="AN27" s="134" t="str">
        <f t="shared" si="5"/>
        <v>3Q19</v>
      </c>
      <c r="AO27" s="134" t="str">
        <f t="shared" ref="AO27:AP27" si="6">AO1</f>
        <v>4Q19</v>
      </c>
      <c r="AP27" s="134" t="str">
        <f t="shared" si="6"/>
        <v>1Q20</v>
      </c>
      <c r="AQ27" s="134" t="str">
        <f t="shared" ref="AQ27:AR27" si="7">AQ1</f>
        <v>2Q20</v>
      </c>
      <c r="AR27" s="134" t="str">
        <f t="shared" si="7"/>
        <v>3Q20</v>
      </c>
      <c r="AS27" s="134" t="str">
        <f t="shared" ref="AS27:AU27" si="8">AS1</f>
        <v>4Q20</v>
      </c>
      <c r="AT27" s="134" t="str">
        <f t="shared" si="8"/>
        <v>1Q21</v>
      </c>
      <c r="AU27" s="134" t="str">
        <f t="shared" si="8"/>
        <v>2Q21</v>
      </c>
      <c r="AV27" s="134" t="str">
        <f t="shared" ref="AV27:AW27" si="9">AV1</f>
        <v>3Q21</v>
      </c>
      <c r="AW27" s="134" t="str">
        <f t="shared" si="9"/>
        <v>4Q21</v>
      </c>
    </row>
    <row r="28" spans="1:49" s="73" customFormat="1" x14ac:dyDescent="0.25">
      <c r="A28" s="36" t="s">
        <v>5</v>
      </c>
      <c r="B28" s="86">
        <v>4606.58</v>
      </c>
      <c r="C28" s="86">
        <v>4741.5370000000003</v>
      </c>
      <c r="D28" s="86">
        <v>4788.067</v>
      </c>
      <c r="E28" s="86">
        <v>6140.4229999999998</v>
      </c>
      <c r="F28" s="86">
        <v>5190.0316899999998</v>
      </c>
      <c r="G28" s="86">
        <v>5588.875</v>
      </c>
      <c r="H28" s="86">
        <v>5463.5440499999995</v>
      </c>
      <c r="I28" s="86">
        <v>6092.7512999999999</v>
      </c>
      <c r="J28" s="86">
        <v>6193.8372599999993</v>
      </c>
      <c r="K28" s="86">
        <v>6434.7397300000002</v>
      </c>
      <c r="L28" s="86">
        <v>5541.8756300000005</v>
      </c>
      <c r="M28" s="86">
        <v>6758.1334999999999</v>
      </c>
      <c r="N28" s="86">
        <v>5945.2655000000004</v>
      </c>
      <c r="O28" s="86">
        <v>6137.1850000000004</v>
      </c>
      <c r="P28" s="86">
        <v>5987.7831100000003</v>
      </c>
      <c r="Q28" s="86">
        <v>7221.2075000000004</v>
      </c>
      <c r="R28" s="86">
        <v>6770.6290399999998</v>
      </c>
      <c r="S28" s="86">
        <v>6940.3420699999997</v>
      </c>
      <c r="T28" s="86">
        <v>6784.4960099999998</v>
      </c>
      <c r="U28" s="86">
        <v>7563.7</v>
      </c>
      <c r="V28" s="86">
        <v>6802.7946500000007</v>
      </c>
      <c r="W28" s="86">
        <v>7162.0370000000003</v>
      </c>
      <c r="X28" s="86">
        <v>7005.4785000000002</v>
      </c>
      <c r="Y28" s="86">
        <v>8913.6460000000006</v>
      </c>
      <c r="Z28" s="86">
        <v>7077.6909999999998</v>
      </c>
      <c r="AA28" s="86">
        <v>7447.1239999999998</v>
      </c>
      <c r="AB28" s="86">
        <v>7122.9870000000001</v>
      </c>
      <c r="AC28" s="86">
        <v>8518.1133300000001</v>
      </c>
      <c r="AD28" s="86">
        <v>7115.4944999999998</v>
      </c>
      <c r="AE28" s="86">
        <v>7505.8850000000002</v>
      </c>
      <c r="AF28" s="86">
        <v>7586.7460000000001</v>
      </c>
      <c r="AG28" s="86">
        <v>8894.9275099999995</v>
      </c>
      <c r="AH28" s="86">
        <v>6880.4660000000003</v>
      </c>
      <c r="AI28" s="86">
        <v>7642.9350000000004</v>
      </c>
      <c r="AJ28" s="86">
        <v>7422.5105000000003</v>
      </c>
      <c r="AK28" s="86">
        <v>8698.6424299999999</v>
      </c>
      <c r="AL28" s="86">
        <v>7184.8009899999997</v>
      </c>
      <c r="AM28" s="86">
        <v>7657.3208599999998</v>
      </c>
      <c r="AN28" s="86">
        <v>7318.2126200000002</v>
      </c>
      <c r="AO28" s="86">
        <v>8782.7885000000006</v>
      </c>
      <c r="AP28" s="86">
        <v>6324.2165000000005</v>
      </c>
      <c r="AQ28" s="86">
        <v>417.44402000000002</v>
      </c>
      <c r="AR28" s="86">
        <v>3445.94</v>
      </c>
      <c r="AS28" s="86">
        <v>6604.59375</v>
      </c>
      <c r="AT28" s="86">
        <v>3599.9319999999998</v>
      </c>
      <c r="AU28" s="86">
        <v>4925.4380300000003</v>
      </c>
      <c r="AV28" s="86">
        <v>6818.8890000000001</v>
      </c>
      <c r="AW28" s="86">
        <v>9326.7937099999999</v>
      </c>
    </row>
    <row r="29" spans="1:49" s="73" customFormat="1" x14ac:dyDescent="0.25">
      <c r="A29" s="36" t="s">
        <v>6</v>
      </c>
      <c r="B29" s="86" t="s">
        <v>3</v>
      </c>
      <c r="C29" s="86" t="s">
        <v>3</v>
      </c>
      <c r="D29" s="86" t="s">
        <v>3</v>
      </c>
      <c r="E29" s="86" t="s">
        <v>3</v>
      </c>
      <c r="F29" s="86" t="s">
        <v>3</v>
      </c>
      <c r="G29" s="86" t="s">
        <v>3</v>
      </c>
      <c r="H29" s="86" t="s">
        <v>3</v>
      </c>
      <c r="I29" s="86" t="s">
        <v>3</v>
      </c>
      <c r="J29" s="86" t="s">
        <v>3</v>
      </c>
      <c r="K29" s="86">
        <v>591.23400000000004</v>
      </c>
      <c r="L29" s="86">
        <v>4570.8005000000003</v>
      </c>
      <c r="M29" s="86">
        <v>4127.2749999999996</v>
      </c>
      <c r="N29" s="86">
        <v>3902.384</v>
      </c>
      <c r="O29" s="86">
        <v>4032.9058999999997</v>
      </c>
      <c r="P29" s="86">
        <v>4261.2851000000001</v>
      </c>
      <c r="Q29" s="86">
        <v>4888.0550000000003</v>
      </c>
      <c r="R29" s="86">
        <v>4723.2790000000005</v>
      </c>
      <c r="S29" s="86">
        <v>4832.335</v>
      </c>
      <c r="T29" s="86">
        <v>4807.4380000000001</v>
      </c>
      <c r="U29" s="86">
        <v>5378.9480000000003</v>
      </c>
      <c r="V29" s="86">
        <v>5167.7479999999996</v>
      </c>
      <c r="W29" s="86">
        <v>5544.0372400000006</v>
      </c>
      <c r="X29" s="86">
        <v>4900.0845799999997</v>
      </c>
      <c r="Y29" s="86">
        <v>5827.4234299999998</v>
      </c>
      <c r="Z29" s="86">
        <v>5069.8990000000003</v>
      </c>
      <c r="AA29" s="86">
        <v>5483.7719999999999</v>
      </c>
      <c r="AB29" s="86">
        <v>5233.6360000000004</v>
      </c>
      <c r="AC29" s="86">
        <v>5975.3951699999998</v>
      </c>
      <c r="AD29" s="86">
        <v>4862.3639999999996</v>
      </c>
      <c r="AE29" s="86">
        <v>5108.0749999999998</v>
      </c>
      <c r="AF29" s="86">
        <v>5241.7241000000004</v>
      </c>
      <c r="AG29" s="86">
        <v>5654.6459999999997</v>
      </c>
      <c r="AH29" s="86">
        <v>5060.192</v>
      </c>
      <c r="AI29" s="86">
        <v>5639.4770600000002</v>
      </c>
      <c r="AJ29" s="86">
        <v>5629.6787400000003</v>
      </c>
      <c r="AK29" s="86">
        <v>6142.4013299999997</v>
      </c>
      <c r="AL29" s="86">
        <v>5734.8370000000004</v>
      </c>
      <c r="AM29" s="86">
        <v>6010.5715</v>
      </c>
      <c r="AN29" s="86">
        <v>5784.6943300000003</v>
      </c>
      <c r="AO29" s="86">
        <v>6312.6958299999997</v>
      </c>
      <c r="AP29" s="86">
        <v>4562.6322499999997</v>
      </c>
      <c r="AQ29" s="86">
        <v>315.74158999999997</v>
      </c>
      <c r="AR29" s="86">
        <v>1991.2789499999999</v>
      </c>
      <c r="AS29" s="86">
        <v>3565.4896199999998</v>
      </c>
      <c r="AT29" s="86">
        <v>2020.6216999999999</v>
      </c>
      <c r="AU29" s="86">
        <v>2677.39</v>
      </c>
      <c r="AV29" s="86">
        <v>3993.5706500000001</v>
      </c>
      <c r="AW29" s="86">
        <v>5728.3040899999996</v>
      </c>
    </row>
    <row r="30" spans="1:49" s="73" customFormat="1" ht="12" x14ac:dyDescent="0.25">
      <c r="A30" s="36" t="s">
        <v>106</v>
      </c>
      <c r="B30" s="86" t="s">
        <v>3</v>
      </c>
      <c r="C30" s="86" t="s">
        <v>3</v>
      </c>
      <c r="D30" s="86" t="s">
        <v>3</v>
      </c>
      <c r="E30" s="86" t="s">
        <v>3</v>
      </c>
      <c r="F30" s="86" t="s">
        <v>3</v>
      </c>
      <c r="G30" s="86" t="s">
        <v>3</v>
      </c>
      <c r="H30" s="86" t="s">
        <v>3</v>
      </c>
      <c r="I30" s="86" t="s">
        <v>3</v>
      </c>
      <c r="J30" s="86" t="s">
        <v>3</v>
      </c>
      <c r="K30" s="86" t="s">
        <v>3</v>
      </c>
      <c r="L30" s="86" t="s">
        <v>3</v>
      </c>
      <c r="M30" s="86" t="s">
        <v>3</v>
      </c>
      <c r="N30" s="86" t="s">
        <v>3</v>
      </c>
      <c r="O30" s="86" t="s">
        <v>3</v>
      </c>
      <c r="P30" s="86" t="s">
        <v>3</v>
      </c>
      <c r="Q30" s="86" t="s">
        <v>3</v>
      </c>
      <c r="R30" s="86" t="s">
        <v>3</v>
      </c>
      <c r="S30" s="86" t="s">
        <v>3</v>
      </c>
      <c r="T30" s="86" t="s">
        <v>3</v>
      </c>
      <c r="U30" s="86" t="s">
        <v>3</v>
      </c>
      <c r="V30" s="86" t="s">
        <v>3</v>
      </c>
      <c r="W30" s="86" t="s">
        <v>3</v>
      </c>
      <c r="X30" s="86">
        <v>3622.5603499999997</v>
      </c>
      <c r="Y30" s="86">
        <v>4577.3590300000005</v>
      </c>
      <c r="Z30" s="86">
        <v>3544.9142299999999</v>
      </c>
      <c r="AA30" s="86">
        <v>3602.74872</v>
      </c>
      <c r="AB30" s="86">
        <v>3576.47984</v>
      </c>
      <c r="AC30" s="86">
        <v>4231.4551925471269</v>
      </c>
      <c r="AD30" s="86">
        <v>4133.1015800000005</v>
      </c>
      <c r="AE30" s="86">
        <v>3770.8075400000002</v>
      </c>
      <c r="AF30" s="86">
        <v>3913.0084700000002</v>
      </c>
      <c r="AG30" s="86">
        <v>3781.6637700000001</v>
      </c>
      <c r="AH30" s="86">
        <v>4286.4593699999996</v>
      </c>
      <c r="AI30" s="86">
        <v>3853.9202</v>
      </c>
      <c r="AJ30" s="86">
        <v>3983.1226900000001</v>
      </c>
      <c r="AK30" s="86">
        <v>4726.3016299999999</v>
      </c>
      <c r="AL30" s="86">
        <v>4546.8154100000002</v>
      </c>
      <c r="AM30" s="86">
        <v>3184.0721400000002</v>
      </c>
      <c r="AN30" s="86">
        <v>3839.62833</v>
      </c>
      <c r="AO30" s="86">
        <v>4933.1140999999998</v>
      </c>
      <c r="AP30" s="86">
        <v>3995.61672</v>
      </c>
      <c r="AQ30" s="86">
        <v>748.31879000000004</v>
      </c>
      <c r="AR30" s="86">
        <v>34.893970000000003</v>
      </c>
      <c r="AS30" s="86">
        <v>2169.3806199999999</v>
      </c>
      <c r="AT30" s="86">
        <v>2410.7771400000001</v>
      </c>
      <c r="AU30" s="86">
        <v>931.14644999999996</v>
      </c>
      <c r="AV30" s="86">
        <v>2702.4039600000001</v>
      </c>
      <c r="AW30" s="86">
        <v>3428.2894000000001</v>
      </c>
    </row>
    <row r="31" spans="1:49" s="73" customFormat="1" x14ac:dyDescent="0.25">
      <c r="A31" s="36" t="s">
        <v>7</v>
      </c>
      <c r="B31" s="86">
        <v>3302.0644499999999</v>
      </c>
      <c r="C31" s="86">
        <v>3275.3032000000003</v>
      </c>
      <c r="D31" s="86">
        <v>3476.4303300000001</v>
      </c>
      <c r="E31" s="86">
        <v>3876.5902000000001</v>
      </c>
      <c r="F31" s="86">
        <v>3519.35725</v>
      </c>
      <c r="G31" s="86">
        <v>3645.5229000000004</v>
      </c>
      <c r="H31" s="86">
        <v>3732.4180000000006</v>
      </c>
      <c r="I31" s="86">
        <v>3839.87401</v>
      </c>
      <c r="J31" s="86">
        <v>4124.1957000000002</v>
      </c>
      <c r="K31" s="86">
        <v>4196.3770199999999</v>
      </c>
      <c r="L31" s="86">
        <v>4149.3891999999996</v>
      </c>
      <c r="M31" s="86">
        <v>4687.1858499999998</v>
      </c>
      <c r="N31" s="86">
        <v>4595.0331999999999</v>
      </c>
      <c r="O31" s="86">
        <v>4446.7500099999997</v>
      </c>
      <c r="P31" s="86">
        <v>4664.5145000000002</v>
      </c>
      <c r="Q31" s="86">
        <v>4812.2924999999996</v>
      </c>
      <c r="R31" s="86">
        <v>5628.8454000000002</v>
      </c>
      <c r="S31" s="86">
        <v>5483.5526099999997</v>
      </c>
      <c r="T31" s="86">
        <v>5191.1957999999995</v>
      </c>
      <c r="U31" s="86">
        <v>5466.4973</v>
      </c>
      <c r="V31" s="86">
        <v>5836.5208200000006</v>
      </c>
      <c r="W31" s="86">
        <v>5817.1685199999993</v>
      </c>
      <c r="X31" s="86">
        <v>5715.0528199999999</v>
      </c>
      <c r="Y31" s="86">
        <v>6809.1530000000002</v>
      </c>
      <c r="Z31" s="86">
        <v>6509.5643300000002</v>
      </c>
      <c r="AA31" s="86">
        <v>6084.5892199999998</v>
      </c>
      <c r="AB31" s="86">
        <v>6023.6175800000001</v>
      </c>
      <c r="AC31" s="86">
        <v>6325.4721</v>
      </c>
      <c r="AD31" s="86">
        <v>6113.2534999999998</v>
      </c>
      <c r="AE31" s="86">
        <v>5735.5429999999997</v>
      </c>
      <c r="AF31" s="86">
        <v>5705.0807299999997</v>
      </c>
      <c r="AG31" s="86">
        <v>6013.6770100000003</v>
      </c>
      <c r="AH31" s="86">
        <v>5506.9802799999998</v>
      </c>
      <c r="AI31" s="86">
        <v>4971.59159</v>
      </c>
      <c r="AJ31" s="86">
        <v>5238.491</v>
      </c>
      <c r="AK31" s="86">
        <v>5766.91</v>
      </c>
      <c r="AL31" s="86">
        <v>5066.7370000000001</v>
      </c>
      <c r="AM31" s="86">
        <v>5166.5195000000003</v>
      </c>
      <c r="AN31" s="86">
        <v>4911.027</v>
      </c>
      <c r="AO31" s="86">
        <v>5331.7704999999996</v>
      </c>
      <c r="AP31" s="86">
        <v>4153.5290000000005</v>
      </c>
      <c r="AQ31" s="86">
        <v>210.64</v>
      </c>
      <c r="AR31" s="86">
        <v>759.81500000000005</v>
      </c>
      <c r="AS31" s="86">
        <v>1994.0035</v>
      </c>
      <c r="AT31" s="86">
        <v>1974.2599499999999</v>
      </c>
      <c r="AU31" s="86">
        <v>1884.4494999999999</v>
      </c>
      <c r="AV31" s="86">
        <v>2781.866</v>
      </c>
      <c r="AW31" s="86">
        <v>3722.1239999999998</v>
      </c>
    </row>
    <row r="32" spans="1:49" s="73" customFormat="1" x14ac:dyDescent="0.25">
      <c r="A32" s="36" t="s">
        <v>31</v>
      </c>
      <c r="B32" s="86" t="s">
        <v>3</v>
      </c>
      <c r="C32" s="86" t="s">
        <v>3</v>
      </c>
      <c r="D32" s="86" t="s">
        <v>3</v>
      </c>
      <c r="E32" s="86" t="s">
        <v>3</v>
      </c>
      <c r="F32" s="86" t="s">
        <v>3</v>
      </c>
      <c r="G32" s="86" t="s">
        <v>3</v>
      </c>
      <c r="H32" s="86" t="s">
        <v>3</v>
      </c>
      <c r="I32" s="86" t="s">
        <v>3</v>
      </c>
      <c r="J32" s="86" t="s">
        <v>3</v>
      </c>
      <c r="K32" s="86" t="s">
        <v>3</v>
      </c>
      <c r="L32" s="86" t="s">
        <v>3</v>
      </c>
      <c r="M32" s="86" t="s">
        <v>3</v>
      </c>
      <c r="N32" s="86" t="s">
        <v>3</v>
      </c>
      <c r="O32" s="86" t="s">
        <v>3</v>
      </c>
      <c r="P32" s="86" t="s">
        <v>3</v>
      </c>
      <c r="Q32" s="86" t="s">
        <v>3</v>
      </c>
      <c r="R32" s="86" t="s">
        <v>3</v>
      </c>
      <c r="S32" s="86" t="s">
        <v>3</v>
      </c>
      <c r="T32" s="86" t="s">
        <v>3</v>
      </c>
      <c r="U32" s="86" t="s">
        <v>3</v>
      </c>
      <c r="V32" s="86" t="s">
        <v>3</v>
      </c>
      <c r="W32" s="86" t="s">
        <v>3</v>
      </c>
      <c r="X32" s="86" t="s">
        <v>3</v>
      </c>
      <c r="Y32" s="86" t="s">
        <v>3</v>
      </c>
      <c r="Z32" s="86" t="s">
        <v>3</v>
      </c>
      <c r="AA32" s="86" t="s">
        <v>3</v>
      </c>
      <c r="AB32" s="86" t="s">
        <v>3</v>
      </c>
      <c r="AC32" s="86">
        <v>0</v>
      </c>
      <c r="AD32" s="86" t="s">
        <v>3</v>
      </c>
      <c r="AE32" s="86" t="s">
        <v>3</v>
      </c>
      <c r="AF32" s="86" t="s">
        <v>3</v>
      </c>
      <c r="AG32" s="86" t="s">
        <v>3</v>
      </c>
      <c r="AH32" s="86" t="s">
        <v>3</v>
      </c>
      <c r="AI32" s="86">
        <v>0</v>
      </c>
      <c r="AJ32" s="86" t="s">
        <v>3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154">
        <v>0</v>
      </c>
      <c r="AQ32" s="154">
        <v>0</v>
      </c>
      <c r="AR32" s="154">
        <v>0</v>
      </c>
      <c r="AS32" s="154">
        <v>0</v>
      </c>
      <c r="AT32" s="154">
        <v>0</v>
      </c>
      <c r="AU32" s="154">
        <v>0</v>
      </c>
      <c r="AV32" s="154">
        <v>0</v>
      </c>
      <c r="AW32" s="154">
        <v>0</v>
      </c>
    </row>
    <row r="33" spans="1:49" s="73" customFormat="1" x14ac:dyDescent="0.25">
      <c r="A33" s="36" t="s">
        <v>8</v>
      </c>
      <c r="B33" s="86" t="s">
        <v>3</v>
      </c>
      <c r="C33" s="86" t="s">
        <v>3</v>
      </c>
      <c r="D33" s="86" t="s">
        <v>3</v>
      </c>
      <c r="E33" s="86" t="s">
        <v>3</v>
      </c>
      <c r="F33" s="86" t="s">
        <v>3</v>
      </c>
      <c r="G33" s="86">
        <v>1440.5792300000001</v>
      </c>
      <c r="H33" s="86">
        <v>1549.6980100000001</v>
      </c>
      <c r="I33" s="86">
        <v>1757.2170000000001</v>
      </c>
      <c r="J33" s="86">
        <v>1515.2239999999999</v>
      </c>
      <c r="K33" s="86">
        <v>1713.1019799999999</v>
      </c>
      <c r="L33" s="86">
        <v>1763.6569999999999</v>
      </c>
      <c r="M33" s="86">
        <v>2150.9079999999999</v>
      </c>
      <c r="N33" s="86">
        <v>1905.789</v>
      </c>
      <c r="O33" s="86">
        <v>2089.7372</v>
      </c>
      <c r="P33" s="86">
        <v>2092.8274999999999</v>
      </c>
      <c r="Q33" s="86">
        <v>2439.2260000000001</v>
      </c>
      <c r="R33" s="86">
        <v>2335.098</v>
      </c>
      <c r="S33" s="86">
        <v>2564.5729999999999</v>
      </c>
      <c r="T33" s="86">
        <v>2375.7375899999997</v>
      </c>
      <c r="U33" s="86">
        <v>3004.4679999999998</v>
      </c>
      <c r="V33" s="86">
        <v>3140.1439999999998</v>
      </c>
      <c r="W33" s="86">
        <v>3206.5830000000001</v>
      </c>
      <c r="X33" s="86">
        <v>3142.348</v>
      </c>
      <c r="Y33" s="86">
        <v>3711.1190000000001</v>
      </c>
      <c r="Z33" s="86">
        <v>3478.0729999999999</v>
      </c>
      <c r="AA33" s="86">
        <v>3550.8779599999998</v>
      </c>
      <c r="AB33" s="86">
        <v>3547.6640000000002</v>
      </c>
      <c r="AC33" s="86">
        <v>4014.7839899999999</v>
      </c>
      <c r="AD33" s="86">
        <v>3799.21306</v>
      </c>
      <c r="AE33" s="86">
        <v>3849.904</v>
      </c>
      <c r="AF33" s="86">
        <v>3578.8300399999998</v>
      </c>
      <c r="AG33" s="86">
        <v>3933.6529999999998</v>
      </c>
      <c r="AH33" s="86">
        <v>3553.127</v>
      </c>
      <c r="AI33" s="86">
        <v>3846.1794300000001</v>
      </c>
      <c r="AJ33" s="86">
        <v>3804.5208899999998</v>
      </c>
      <c r="AK33" s="86">
        <v>4211.7009500000004</v>
      </c>
      <c r="AL33" s="86">
        <v>3709.8359999999998</v>
      </c>
      <c r="AM33" s="86">
        <v>4084.8620000000001</v>
      </c>
      <c r="AN33" s="86">
        <v>4018.8310499999998</v>
      </c>
      <c r="AO33" s="86">
        <v>4632.1632099999997</v>
      </c>
      <c r="AP33" s="86">
        <v>3472.6250100000002</v>
      </c>
      <c r="AQ33" s="86">
        <v>269.94690000000003</v>
      </c>
      <c r="AR33" s="86">
        <v>1744.7244499999999</v>
      </c>
      <c r="AS33" s="86">
        <v>2980.0900099999999</v>
      </c>
      <c r="AT33" s="86">
        <v>1616.5929799999999</v>
      </c>
      <c r="AU33" s="86">
        <v>2140.12102</v>
      </c>
      <c r="AV33" s="86">
        <v>3348.3159999999998</v>
      </c>
      <c r="AW33" s="86">
        <v>4481.6611000000003</v>
      </c>
    </row>
    <row r="34" spans="1:49" s="73" customFormat="1" x14ac:dyDescent="0.25">
      <c r="A34" s="36" t="s">
        <v>10</v>
      </c>
      <c r="B34" s="86">
        <v>2973.1210000000001</v>
      </c>
      <c r="C34" s="86">
        <v>2990.67335</v>
      </c>
      <c r="D34" s="86">
        <v>3127.3097499999999</v>
      </c>
      <c r="E34" s="86">
        <v>3647.85025</v>
      </c>
      <c r="F34" s="86">
        <v>3346.0304999999998</v>
      </c>
      <c r="G34" s="86">
        <v>3790.3712400000004</v>
      </c>
      <c r="H34" s="86">
        <v>3740.1763999999998</v>
      </c>
      <c r="I34" s="86">
        <v>4411.738150000001</v>
      </c>
      <c r="J34" s="86">
        <v>3718.1275000000001</v>
      </c>
      <c r="K34" s="86">
        <v>3926.6792999999998</v>
      </c>
      <c r="L34" s="86">
        <v>3813.4515000000001</v>
      </c>
      <c r="M34" s="86">
        <v>4423.2982499999998</v>
      </c>
      <c r="N34" s="86">
        <v>4011.1619999999998</v>
      </c>
      <c r="O34" s="86">
        <v>4215.2935499999994</v>
      </c>
      <c r="P34" s="86">
        <v>4203.3365000000003</v>
      </c>
      <c r="Q34" s="86">
        <v>4866.0905000000002</v>
      </c>
      <c r="R34" s="86">
        <v>4468.4754999999996</v>
      </c>
      <c r="S34" s="86">
        <v>4505.0034999999998</v>
      </c>
      <c r="T34" s="86">
        <v>4365.4695000000002</v>
      </c>
      <c r="U34" s="86">
        <v>5122.0832399999999</v>
      </c>
      <c r="V34" s="86">
        <v>4413.8519999999999</v>
      </c>
      <c r="W34" s="86">
        <v>5021.8665000000001</v>
      </c>
      <c r="X34" s="86">
        <v>5518.5430999999999</v>
      </c>
      <c r="Y34" s="86">
        <v>6670.7280000000001</v>
      </c>
      <c r="Z34" s="86">
        <v>6145.6854999999996</v>
      </c>
      <c r="AA34" s="86">
        <v>6512.6369800000002</v>
      </c>
      <c r="AB34" s="86">
        <v>6183.5202499999996</v>
      </c>
      <c r="AC34" s="86">
        <v>8182.2806</v>
      </c>
      <c r="AD34" s="86">
        <v>6979.3715999999995</v>
      </c>
      <c r="AE34" s="86">
        <v>7089.4880300000004</v>
      </c>
      <c r="AF34" s="86">
        <v>6681.3492500000002</v>
      </c>
      <c r="AG34" s="86">
        <v>8884.0334600000006</v>
      </c>
      <c r="AH34" s="86">
        <v>7653.7974999999997</v>
      </c>
      <c r="AI34" s="86">
        <v>7298.6178</v>
      </c>
      <c r="AJ34" s="86">
        <v>7829.8149999999996</v>
      </c>
      <c r="AK34" s="86">
        <v>9546.3477000000003</v>
      </c>
      <c r="AL34" s="86">
        <v>8224.3894999999993</v>
      </c>
      <c r="AM34" s="86">
        <v>8247.9079999999994</v>
      </c>
      <c r="AN34" s="86">
        <v>7761.4960000000001</v>
      </c>
      <c r="AO34" s="86">
        <v>9825.7224999999999</v>
      </c>
      <c r="AP34" s="86">
        <v>7007.0535</v>
      </c>
      <c r="AQ34" s="86">
        <v>332.96899999999999</v>
      </c>
      <c r="AR34" s="86">
        <v>2474.2710000000002</v>
      </c>
      <c r="AS34" s="86">
        <v>6325.2280000000001</v>
      </c>
      <c r="AT34" s="86">
        <v>3117.6327500000002</v>
      </c>
      <c r="AU34" s="86">
        <v>3857.576</v>
      </c>
      <c r="AV34" s="86">
        <v>5640.3119999999999</v>
      </c>
      <c r="AW34" s="86">
        <v>9133.2119999999995</v>
      </c>
    </row>
    <row r="35" spans="1:49" s="73" customFormat="1" x14ac:dyDescent="0.25">
      <c r="A35" s="36" t="s">
        <v>11</v>
      </c>
      <c r="B35" s="86" t="s">
        <v>3</v>
      </c>
      <c r="C35" s="86">
        <v>380.86399999999998</v>
      </c>
      <c r="D35" s="86">
        <v>801.39350000000002</v>
      </c>
      <c r="E35" s="86">
        <v>926.23699999999997</v>
      </c>
      <c r="F35" s="86">
        <v>826.54300000000001</v>
      </c>
      <c r="G35" s="86">
        <v>814.59411</v>
      </c>
      <c r="H35" s="86">
        <v>958.28</v>
      </c>
      <c r="I35" s="86">
        <v>1053.0902000000001</v>
      </c>
      <c r="J35" s="86">
        <v>1083.3804499999999</v>
      </c>
      <c r="K35" s="86">
        <v>1052.0260000000001</v>
      </c>
      <c r="L35" s="86">
        <v>1126.3133500000001</v>
      </c>
      <c r="M35" s="86">
        <v>1340.24503</v>
      </c>
      <c r="N35" s="86">
        <v>1462.89501</v>
      </c>
      <c r="O35" s="86">
        <v>1388.7885000000001</v>
      </c>
      <c r="P35" s="86">
        <v>1432.33465</v>
      </c>
      <c r="Q35" s="86">
        <v>1646.1344999999999</v>
      </c>
      <c r="R35" s="86">
        <v>1659.5074999999999</v>
      </c>
      <c r="S35" s="86">
        <v>1662.634</v>
      </c>
      <c r="T35" s="86">
        <v>1748.6579999999999</v>
      </c>
      <c r="U35" s="86">
        <v>2232.8254999999999</v>
      </c>
      <c r="V35" s="86">
        <v>2027.136</v>
      </c>
      <c r="W35" s="86">
        <v>1896.7315000000001</v>
      </c>
      <c r="X35" s="86">
        <v>2084.0259999999998</v>
      </c>
      <c r="Y35" s="86">
        <v>2568.4839999999999</v>
      </c>
      <c r="Z35" s="86">
        <v>2343.6084999999998</v>
      </c>
      <c r="AA35" s="86">
        <v>2109.31628</v>
      </c>
      <c r="AB35" s="86">
        <v>2187.9879999999998</v>
      </c>
      <c r="AC35" s="86">
        <v>2426.43532</v>
      </c>
      <c r="AD35" s="86">
        <v>2278.0715</v>
      </c>
      <c r="AE35" s="86">
        <v>2293.8902499999999</v>
      </c>
      <c r="AF35" s="86">
        <v>2351.5877399999999</v>
      </c>
      <c r="AG35" s="86">
        <v>2636.4054000000001</v>
      </c>
      <c r="AH35" s="86">
        <v>2512.9250999999999</v>
      </c>
      <c r="AI35" s="86">
        <v>2512.9434000000001</v>
      </c>
      <c r="AJ35" s="86">
        <v>2630.8166500000002</v>
      </c>
      <c r="AK35" s="86">
        <v>2825.9506799999999</v>
      </c>
      <c r="AL35" s="86">
        <v>2444.6430999999998</v>
      </c>
      <c r="AM35" s="86">
        <v>2364.8953499999998</v>
      </c>
      <c r="AN35" s="86">
        <v>2595.6495799999998</v>
      </c>
      <c r="AO35" s="86">
        <v>2842.6814300000001</v>
      </c>
      <c r="AP35" s="86">
        <v>2290.1695500000001</v>
      </c>
      <c r="AQ35" s="86">
        <v>331.06319999999999</v>
      </c>
      <c r="AR35" s="86">
        <v>901.14305000000002</v>
      </c>
      <c r="AS35" s="86">
        <v>1810.5858000000001</v>
      </c>
      <c r="AT35" s="86">
        <v>1145.8164999999999</v>
      </c>
      <c r="AU35" s="86">
        <v>1254.7266999999999</v>
      </c>
      <c r="AV35" s="86">
        <v>1806.83095</v>
      </c>
      <c r="AW35" s="86">
        <v>2331.94</v>
      </c>
    </row>
    <row r="36" spans="1:49" s="73" customFormat="1" ht="12" x14ac:dyDescent="0.25">
      <c r="A36" s="36" t="s">
        <v>105</v>
      </c>
      <c r="B36" s="86">
        <v>1411.51079</v>
      </c>
      <c r="C36" s="86">
        <v>1544.11798</v>
      </c>
      <c r="D36" s="86">
        <v>1604.74963</v>
      </c>
      <c r="E36" s="86">
        <v>1828.2186000000002</v>
      </c>
      <c r="F36" s="86">
        <v>1401.0460600000001</v>
      </c>
      <c r="G36" s="86">
        <v>1501.9996799999999</v>
      </c>
      <c r="H36" s="86">
        <v>1799.0676600000002</v>
      </c>
      <c r="I36" s="86">
        <v>2114.6221399999999</v>
      </c>
      <c r="J36" s="86">
        <v>1718.1262799999997</v>
      </c>
      <c r="K36" s="86">
        <v>1798.9054599999999</v>
      </c>
      <c r="L36" s="86">
        <v>2001.0977700000001</v>
      </c>
      <c r="M36" s="86">
        <v>2368.8028599999998</v>
      </c>
      <c r="N36" s="86">
        <v>1918.94958</v>
      </c>
      <c r="O36" s="86">
        <v>1942.7590600000001</v>
      </c>
      <c r="P36" s="86">
        <v>2221.3639699999999</v>
      </c>
      <c r="Q36" s="86">
        <v>3305.7354399999999</v>
      </c>
      <c r="R36" s="86">
        <v>2712.2896599999995</v>
      </c>
      <c r="S36" s="86">
        <v>3120.3391000000001</v>
      </c>
      <c r="T36" s="86">
        <v>3241.6166599999997</v>
      </c>
      <c r="U36" s="86">
        <v>4064.7931199999994</v>
      </c>
      <c r="V36" s="86">
        <v>3162.4367099999999</v>
      </c>
      <c r="W36" s="86">
        <v>3397.2417700000001</v>
      </c>
      <c r="X36" s="86">
        <v>3400.9199100000001</v>
      </c>
      <c r="Y36" s="86">
        <v>4638.1987899999995</v>
      </c>
      <c r="Z36" s="86">
        <v>3669.6338599999999</v>
      </c>
      <c r="AA36" s="86">
        <v>4159.7274500000003</v>
      </c>
      <c r="AB36" s="86">
        <v>4029.8413899999996</v>
      </c>
      <c r="AC36" s="86">
        <v>4978.1566500000008</v>
      </c>
      <c r="AD36" s="86">
        <v>4102.4470099999999</v>
      </c>
      <c r="AE36" s="86">
        <v>5019.8404900000005</v>
      </c>
      <c r="AF36" s="86">
        <v>4819.7282500000001</v>
      </c>
      <c r="AG36" s="86">
        <v>5854.97811</v>
      </c>
      <c r="AH36" s="86">
        <v>4801.5645299999996</v>
      </c>
      <c r="AI36" s="86">
        <v>4577.1552099999999</v>
      </c>
      <c r="AJ36" s="86">
        <v>4831.65906</v>
      </c>
      <c r="AK36" s="86">
        <v>6356.5370600000006</v>
      </c>
      <c r="AL36" s="86">
        <v>4988.6160199999995</v>
      </c>
      <c r="AM36" s="86">
        <v>5120.4519499999997</v>
      </c>
      <c r="AN36" s="86">
        <v>5325.8369700000003</v>
      </c>
      <c r="AO36" s="86">
        <v>6830.1319400000002</v>
      </c>
      <c r="AP36" s="86">
        <v>2589.5379800000001</v>
      </c>
      <c r="AQ36" s="86">
        <v>708.04314999999997</v>
      </c>
      <c r="AR36" s="86">
        <v>2541.2389800000001</v>
      </c>
      <c r="AS36" s="86">
        <v>5630.74118</v>
      </c>
      <c r="AT36" s="86">
        <v>2710.0769499999997</v>
      </c>
      <c r="AU36" s="86">
        <v>3567.3743199999999</v>
      </c>
      <c r="AV36" s="86">
        <v>5164.54475</v>
      </c>
      <c r="AW36" s="86">
        <v>7328.0469300000004</v>
      </c>
    </row>
    <row r="37" spans="1:49" s="73" customFormat="1" x14ac:dyDescent="0.25">
      <c r="A37" s="36" t="s">
        <v>12</v>
      </c>
      <c r="B37" s="86" t="s">
        <v>3</v>
      </c>
      <c r="C37" s="86" t="s">
        <v>3</v>
      </c>
      <c r="D37" s="86" t="s">
        <v>3</v>
      </c>
      <c r="E37" s="86" t="s">
        <v>3</v>
      </c>
      <c r="F37" s="86" t="s">
        <v>3</v>
      </c>
      <c r="G37" s="86" t="s">
        <v>3</v>
      </c>
      <c r="H37" s="86" t="s">
        <v>3</v>
      </c>
      <c r="I37" s="86" t="s">
        <v>3</v>
      </c>
      <c r="J37" s="86" t="s">
        <v>3</v>
      </c>
      <c r="K37" s="86" t="s">
        <v>3</v>
      </c>
      <c r="L37" s="86" t="s">
        <v>3</v>
      </c>
      <c r="M37" s="86" t="s">
        <v>3</v>
      </c>
      <c r="N37" s="86" t="s">
        <v>3</v>
      </c>
      <c r="O37" s="86" t="s">
        <v>3</v>
      </c>
      <c r="P37" s="86" t="s">
        <v>3</v>
      </c>
      <c r="Q37" s="86" t="s">
        <v>3</v>
      </c>
      <c r="R37" s="86" t="s">
        <v>3</v>
      </c>
      <c r="S37" s="86" t="s">
        <v>3</v>
      </c>
      <c r="T37" s="86">
        <v>162.56800000000001</v>
      </c>
      <c r="U37" s="86">
        <v>667.20100000000002</v>
      </c>
      <c r="V37" s="86">
        <v>566.29049999999995</v>
      </c>
      <c r="W37" s="86">
        <v>588.49990000000003</v>
      </c>
      <c r="X37" s="86">
        <v>675.86199999999997</v>
      </c>
      <c r="Y37" s="86">
        <v>885.846</v>
      </c>
      <c r="Z37" s="86">
        <v>685.44800999999995</v>
      </c>
      <c r="AA37" s="86">
        <v>705.67909999999995</v>
      </c>
      <c r="AB37" s="86">
        <v>694.93700000000001</v>
      </c>
      <c r="AC37" s="86">
        <v>863.8895</v>
      </c>
      <c r="AD37" s="86">
        <v>844.06399999999996</v>
      </c>
      <c r="AE37" s="86">
        <v>840.1490500000001</v>
      </c>
      <c r="AF37" s="86">
        <v>798.57399999999996</v>
      </c>
      <c r="AG37" s="86">
        <v>1004.88816</v>
      </c>
      <c r="AH37" s="86">
        <v>847.79250000000002</v>
      </c>
      <c r="AI37" s="86">
        <v>818.12099999999998</v>
      </c>
      <c r="AJ37" s="86">
        <v>855.18600000000004</v>
      </c>
      <c r="AK37" s="86">
        <v>1052.3530000000001</v>
      </c>
      <c r="AL37" s="86">
        <v>896.14359999999999</v>
      </c>
      <c r="AM37" s="86">
        <v>901.59558000000004</v>
      </c>
      <c r="AN37" s="86">
        <v>870.9325</v>
      </c>
      <c r="AO37" s="86">
        <v>1059.7840000000001</v>
      </c>
      <c r="AP37" s="86">
        <v>759.32799999999997</v>
      </c>
      <c r="AQ37" s="86">
        <v>132.41999999999999</v>
      </c>
      <c r="AR37" s="86">
        <v>372.77600000000001</v>
      </c>
      <c r="AS37" s="86">
        <v>699.29049999999995</v>
      </c>
      <c r="AT37" s="86">
        <v>254.70400000000001</v>
      </c>
      <c r="AU37" s="86">
        <v>452.18799999999999</v>
      </c>
      <c r="AV37" s="86">
        <v>614.68299999999999</v>
      </c>
      <c r="AW37" s="86">
        <v>888.19200000000001</v>
      </c>
    </row>
    <row r="38" spans="1:49" s="76" customFormat="1" x14ac:dyDescent="0.25">
      <c r="A38" s="36" t="s">
        <v>13</v>
      </c>
      <c r="B38" s="86" t="s">
        <v>3</v>
      </c>
      <c r="C38" s="86" t="s">
        <v>3</v>
      </c>
      <c r="D38" s="86" t="s">
        <v>3</v>
      </c>
      <c r="E38" s="86" t="s">
        <v>3</v>
      </c>
      <c r="F38" s="86" t="s">
        <v>3</v>
      </c>
      <c r="G38" s="86" t="s">
        <v>3</v>
      </c>
      <c r="H38" s="86" t="s">
        <v>3</v>
      </c>
      <c r="I38" s="86" t="s">
        <v>3</v>
      </c>
      <c r="J38" s="86" t="s">
        <v>3</v>
      </c>
      <c r="K38" s="86" t="s">
        <v>3</v>
      </c>
      <c r="L38" s="86" t="s">
        <v>3</v>
      </c>
      <c r="M38" s="86" t="s">
        <v>3</v>
      </c>
      <c r="N38" s="86" t="s">
        <v>3</v>
      </c>
      <c r="O38" s="86" t="s">
        <v>3</v>
      </c>
      <c r="P38" s="86" t="s">
        <v>3</v>
      </c>
      <c r="Q38" s="86">
        <v>52.023509999999995</v>
      </c>
      <c r="R38" s="86">
        <v>16.809999999999999</v>
      </c>
      <c r="S38" s="86">
        <v>12.138999999999999</v>
      </c>
      <c r="T38" s="86">
        <v>12.4825</v>
      </c>
      <c r="U38" s="86">
        <v>42.277000000000001</v>
      </c>
      <c r="V38" s="86">
        <v>8.7309999999999999</v>
      </c>
      <c r="W38" s="86" t="s">
        <v>3</v>
      </c>
      <c r="X38" s="86" t="s">
        <v>3</v>
      </c>
      <c r="Y38" s="86" t="s">
        <v>3</v>
      </c>
      <c r="Z38" s="86" t="s">
        <v>3</v>
      </c>
      <c r="AA38" s="86" t="s">
        <v>3</v>
      </c>
      <c r="AB38" s="86" t="s">
        <v>3</v>
      </c>
      <c r="AC38" s="86" t="s">
        <v>3</v>
      </c>
      <c r="AD38" s="86" t="s">
        <v>3</v>
      </c>
      <c r="AE38" s="86" t="s">
        <v>3</v>
      </c>
      <c r="AF38" s="86" t="s">
        <v>3</v>
      </c>
      <c r="AG38" s="86" t="s">
        <v>3</v>
      </c>
      <c r="AH38" s="86" t="s">
        <v>3</v>
      </c>
      <c r="AI38" s="86">
        <v>0</v>
      </c>
      <c r="AJ38" s="86" t="s">
        <v>3</v>
      </c>
      <c r="AK38" s="86" t="s">
        <v>3</v>
      </c>
      <c r="AL38" s="86">
        <v>0</v>
      </c>
      <c r="AM38" s="86">
        <v>0</v>
      </c>
      <c r="AN38" s="86">
        <v>0</v>
      </c>
      <c r="AO38" s="86">
        <v>0</v>
      </c>
      <c r="AP38" s="154">
        <v>0</v>
      </c>
      <c r="AQ38" s="154">
        <v>0</v>
      </c>
      <c r="AR38" s="154">
        <v>0</v>
      </c>
      <c r="AS38" s="154">
        <v>0</v>
      </c>
      <c r="AT38" s="154">
        <v>0</v>
      </c>
      <c r="AU38" s="154">
        <v>0</v>
      </c>
      <c r="AV38" s="154">
        <v>0</v>
      </c>
      <c r="AW38" s="154">
        <v>0</v>
      </c>
    </row>
    <row r="39" spans="1:49" s="76" customFormat="1" x14ac:dyDescent="0.25">
      <c r="A39" s="36" t="s">
        <v>29</v>
      </c>
      <c r="B39" s="86" t="s">
        <v>3</v>
      </c>
      <c r="C39" s="86" t="s">
        <v>3</v>
      </c>
      <c r="D39" s="86" t="s">
        <v>3</v>
      </c>
      <c r="E39" s="86" t="s">
        <v>3</v>
      </c>
      <c r="F39" s="86" t="s">
        <v>3</v>
      </c>
      <c r="G39" s="86" t="s">
        <v>3</v>
      </c>
      <c r="H39" s="86" t="s">
        <v>3</v>
      </c>
      <c r="I39" s="86" t="s">
        <v>3</v>
      </c>
      <c r="J39" s="86" t="s">
        <v>3</v>
      </c>
      <c r="K39" s="86" t="s">
        <v>3</v>
      </c>
      <c r="L39" s="86" t="s">
        <v>3</v>
      </c>
      <c r="M39" s="86" t="s">
        <v>3</v>
      </c>
      <c r="N39" s="86" t="s">
        <v>3</v>
      </c>
      <c r="O39" s="86" t="s">
        <v>3</v>
      </c>
      <c r="P39" s="86" t="s">
        <v>3</v>
      </c>
      <c r="Q39" s="86" t="s">
        <v>3</v>
      </c>
      <c r="R39" s="86" t="s">
        <v>3</v>
      </c>
      <c r="S39" s="86">
        <v>52.124000000000002</v>
      </c>
      <c r="T39" s="86">
        <v>73.804000000000002</v>
      </c>
      <c r="U39" s="86">
        <v>89.686999999999998</v>
      </c>
      <c r="V39" s="86">
        <v>62.872</v>
      </c>
      <c r="W39" s="86">
        <v>57.531999999999996</v>
      </c>
      <c r="X39" s="86">
        <v>53.595999999999997</v>
      </c>
      <c r="Y39" s="86">
        <v>80.489999999999995</v>
      </c>
      <c r="Z39" s="86">
        <v>56.59</v>
      </c>
      <c r="AA39" s="86">
        <v>64.167000000000002</v>
      </c>
      <c r="AB39" s="86">
        <v>59.546999999999997</v>
      </c>
      <c r="AC39" s="86">
        <v>94.42</v>
      </c>
      <c r="AD39" s="86">
        <v>81.635000000000005</v>
      </c>
      <c r="AE39" s="86">
        <v>83.74</v>
      </c>
      <c r="AF39" s="86">
        <v>44.33</v>
      </c>
      <c r="AG39" s="86" t="s">
        <v>3</v>
      </c>
      <c r="AH39" s="86" t="s">
        <v>3</v>
      </c>
      <c r="AI39" s="86">
        <v>0</v>
      </c>
      <c r="AJ39" s="86" t="s">
        <v>3</v>
      </c>
      <c r="AK39" s="86" t="s">
        <v>3</v>
      </c>
      <c r="AL39" s="86">
        <v>0</v>
      </c>
      <c r="AM39" s="86">
        <v>0</v>
      </c>
      <c r="AN39" s="86">
        <v>0</v>
      </c>
      <c r="AO39" s="86">
        <v>0</v>
      </c>
      <c r="AP39" s="154">
        <v>0</v>
      </c>
      <c r="AQ39" s="154">
        <v>0</v>
      </c>
      <c r="AR39" s="154">
        <v>0</v>
      </c>
      <c r="AS39" s="154">
        <v>0</v>
      </c>
      <c r="AT39" s="154">
        <v>0</v>
      </c>
      <c r="AU39" s="154">
        <v>0</v>
      </c>
      <c r="AV39" s="154">
        <v>0</v>
      </c>
      <c r="AW39" s="154">
        <v>0</v>
      </c>
    </row>
    <row r="40" spans="1:49" s="73" customFormat="1" x14ac:dyDescent="0.25">
      <c r="A40" s="36" t="s">
        <v>14</v>
      </c>
      <c r="B40" s="86">
        <v>2385.3321099999998</v>
      </c>
      <c r="C40" s="86">
        <v>2663.1406499999998</v>
      </c>
      <c r="D40" s="86">
        <v>2725.97408</v>
      </c>
      <c r="E40" s="86">
        <v>3090.0264699999998</v>
      </c>
      <c r="F40" s="86">
        <v>2814.2721299999998</v>
      </c>
      <c r="G40" s="86">
        <v>3037.5433499999995</v>
      </c>
      <c r="H40" s="86">
        <v>3122.6633199999997</v>
      </c>
      <c r="I40" s="86">
        <v>3381.4937</v>
      </c>
      <c r="J40" s="86">
        <v>3014.0309999999999</v>
      </c>
      <c r="K40" s="86">
        <v>3139.4693299999999</v>
      </c>
      <c r="L40" s="86">
        <v>3222.7612300000005</v>
      </c>
      <c r="M40" s="86">
        <v>3664.9765599999996</v>
      </c>
      <c r="N40" s="86">
        <v>3242.8267800000003</v>
      </c>
      <c r="O40" s="86">
        <v>3431.6925499999998</v>
      </c>
      <c r="P40" s="86">
        <v>3474.6554800000004</v>
      </c>
      <c r="Q40" s="86">
        <v>3567.46704</v>
      </c>
      <c r="R40" s="86">
        <v>3315.49343</v>
      </c>
      <c r="S40" s="86">
        <v>2970.9740700000002</v>
      </c>
      <c r="T40" s="86">
        <v>3142.9590800000001</v>
      </c>
      <c r="U40" s="86">
        <v>3764.4213899999995</v>
      </c>
      <c r="V40" s="86">
        <v>3498.9834799999999</v>
      </c>
      <c r="W40" s="86">
        <v>3802.1404199999997</v>
      </c>
      <c r="X40" s="86">
        <v>3762.2997700000001</v>
      </c>
      <c r="Y40" s="86">
        <v>4540.6820900000002</v>
      </c>
      <c r="Z40" s="86">
        <v>3382.79234</v>
      </c>
      <c r="AA40" s="86">
        <v>5167.7236999999996</v>
      </c>
      <c r="AB40" s="86">
        <v>5437.7484000000004</v>
      </c>
      <c r="AC40" s="86">
        <v>6888.2737200000001</v>
      </c>
      <c r="AD40" s="86">
        <v>6254.6881700000004</v>
      </c>
      <c r="AE40" s="86">
        <v>6444.5261500000006</v>
      </c>
      <c r="AF40" s="86">
        <v>6222.2520199999999</v>
      </c>
      <c r="AG40" s="86">
        <v>7678.2530900000002</v>
      </c>
      <c r="AH40" s="86">
        <v>6433.3280999999997</v>
      </c>
      <c r="AI40" s="86">
        <v>6837.4674500000001</v>
      </c>
      <c r="AJ40" s="86">
        <v>6799.0397400000002</v>
      </c>
      <c r="AK40" s="86">
        <v>8104.3711599999997</v>
      </c>
      <c r="AL40" s="86">
        <v>6577.4637599999996</v>
      </c>
      <c r="AM40" s="86">
        <v>6990.8968800000002</v>
      </c>
      <c r="AN40" s="86">
        <v>6954.5001000000002</v>
      </c>
      <c r="AO40" s="86">
        <v>8731.7633100000003</v>
      </c>
      <c r="AP40" s="86">
        <v>5842.6361999999999</v>
      </c>
      <c r="AQ40" s="86">
        <v>1217.47425</v>
      </c>
      <c r="AR40" s="86">
        <v>2173.8804500000001</v>
      </c>
      <c r="AS40" s="86">
        <v>5982.1484499999997</v>
      </c>
      <c r="AT40" s="86">
        <v>3478.52225</v>
      </c>
      <c r="AU40" s="86">
        <v>5199.2447499999998</v>
      </c>
      <c r="AV40" s="86">
        <v>6171.7719999999999</v>
      </c>
      <c r="AW40" s="86">
        <v>8791.0216500000006</v>
      </c>
    </row>
    <row r="41" spans="1:49" s="73" customFormat="1" x14ac:dyDescent="0.25">
      <c r="A41" s="36" t="s">
        <v>226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 t="s">
        <v>3</v>
      </c>
      <c r="AI41" s="86">
        <v>0</v>
      </c>
      <c r="AJ41" s="86" t="s">
        <v>3</v>
      </c>
      <c r="AK41" s="86" t="s">
        <v>3</v>
      </c>
      <c r="AL41" s="86">
        <v>0</v>
      </c>
      <c r="AM41" s="86">
        <v>0</v>
      </c>
      <c r="AN41" s="86">
        <v>0</v>
      </c>
      <c r="AO41" s="86">
        <v>0</v>
      </c>
      <c r="AP41" s="154">
        <v>0</v>
      </c>
      <c r="AQ41" s="154">
        <v>0</v>
      </c>
      <c r="AR41" s="154">
        <v>0</v>
      </c>
      <c r="AS41" s="154">
        <v>0</v>
      </c>
      <c r="AT41" s="154">
        <v>0</v>
      </c>
      <c r="AU41" s="154">
        <v>0</v>
      </c>
      <c r="AV41" s="154">
        <v>0</v>
      </c>
      <c r="AW41" s="154">
        <v>0</v>
      </c>
    </row>
    <row r="42" spans="1:49" s="73" customFormat="1" x14ac:dyDescent="0.25">
      <c r="A42" s="36" t="s">
        <v>34</v>
      </c>
      <c r="B42" s="86">
        <v>1443.2296699999999</v>
      </c>
      <c r="C42" s="86">
        <v>1551.0595000000001</v>
      </c>
      <c r="D42" s="86">
        <v>1608.11736</v>
      </c>
      <c r="E42" s="86">
        <v>1727.80215</v>
      </c>
      <c r="F42" s="86">
        <v>1463.4896999999999</v>
      </c>
      <c r="G42" s="86">
        <v>1674.8521499999999</v>
      </c>
      <c r="H42" s="86">
        <v>1724.1095</v>
      </c>
      <c r="I42" s="86">
        <v>1777.8175000000001</v>
      </c>
      <c r="J42" s="86">
        <v>1567.5691999999999</v>
      </c>
      <c r="K42" s="86">
        <v>1891.8679999999999</v>
      </c>
      <c r="L42" s="86">
        <v>1924.298</v>
      </c>
      <c r="M42" s="86">
        <v>2084.616</v>
      </c>
      <c r="N42" s="86">
        <v>1820.3335500000001</v>
      </c>
      <c r="O42" s="86">
        <v>2031.01575</v>
      </c>
      <c r="P42" s="86">
        <v>2225.2815499999997</v>
      </c>
      <c r="Q42" s="86">
        <v>2309.8700999999996</v>
      </c>
      <c r="R42" s="86">
        <v>2324.6362999999997</v>
      </c>
      <c r="S42" s="86">
        <v>2662.0782000000004</v>
      </c>
      <c r="T42" s="86">
        <v>2664.6754000000005</v>
      </c>
      <c r="U42" s="86">
        <v>2850.6239999999998</v>
      </c>
      <c r="V42" s="86">
        <v>2616.9274999999998</v>
      </c>
      <c r="W42" s="86">
        <v>3156.9920000000002</v>
      </c>
      <c r="X42" s="86">
        <v>3520.6759999999999</v>
      </c>
      <c r="Y42" s="86">
        <v>3808.4540000000002</v>
      </c>
      <c r="Z42" s="86">
        <v>2972.2449999999999</v>
      </c>
      <c r="AA42" s="86">
        <v>3547.8445000000002</v>
      </c>
      <c r="AB42" s="86">
        <v>3641.319</v>
      </c>
      <c r="AC42" s="86">
        <v>3972.56718</v>
      </c>
      <c r="AD42" s="86">
        <v>3623.4</v>
      </c>
      <c r="AE42" s="86">
        <v>3949.9245000000001</v>
      </c>
      <c r="AF42" s="86">
        <v>4365.0295699999997</v>
      </c>
      <c r="AG42" s="86">
        <v>4728.0853999999999</v>
      </c>
      <c r="AH42" s="86">
        <v>3910.7779999999998</v>
      </c>
      <c r="AI42" s="86">
        <v>4459.5029999999997</v>
      </c>
      <c r="AJ42" s="86">
        <v>5029.3085000000001</v>
      </c>
      <c r="AK42" s="86">
        <v>5293.8419999999996</v>
      </c>
      <c r="AL42" s="86">
        <v>4522.2790599999998</v>
      </c>
      <c r="AM42" s="86">
        <v>4897.8909999999996</v>
      </c>
      <c r="AN42" s="86">
        <v>4836.5140000000001</v>
      </c>
      <c r="AO42" s="86">
        <v>5282.6659900000004</v>
      </c>
      <c r="AP42" s="86">
        <v>3725.1119800000001</v>
      </c>
      <c r="AQ42" s="86">
        <v>482.077</v>
      </c>
      <c r="AR42" s="86">
        <v>833.42199000000005</v>
      </c>
      <c r="AS42" s="86">
        <v>2501.0139899999999</v>
      </c>
      <c r="AT42" s="86">
        <v>1509.6510000000001</v>
      </c>
      <c r="AU42" s="86">
        <v>2131.268</v>
      </c>
      <c r="AV42" s="86">
        <v>2764.9969900000001</v>
      </c>
      <c r="AW42" s="86">
        <v>3603.6460000000002</v>
      </c>
    </row>
    <row r="43" spans="1:49" s="73" customFormat="1" x14ac:dyDescent="0.25">
      <c r="A43" s="36" t="s">
        <v>15</v>
      </c>
      <c r="B43" s="86">
        <v>930.44383000000005</v>
      </c>
      <c r="C43" s="86">
        <v>886.83004999999991</v>
      </c>
      <c r="D43" s="86">
        <v>909.10575999999992</v>
      </c>
      <c r="E43" s="86">
        <v>1022.49082</v>
      </c>
      <c r="F43" s="86">
        <v>944.16150000000005</v>
      </c>
      <c r="G43" s="86">
        <v>886.87877000000003</v>
      </c>
      <c r="H43" s="86">
        <v>821.86275000000012</v>
      </c>
      <c r="I43" s="86">
        <v>991.94683000000009</v>
      </c>
      <c r="J43" s="86">
        <v>1099.5473</v>
      </c>
      <c r="K43" s="86">
        <v>1046.0432800000001</v>
      </c>
      <c r="L43" s="86">
        <v>1063.77745</v>
      </c>
      <c r="M43" s="86">
        <v>1162.2006999999999</v>
      </c>
      <c r="N43" s="86">
        <v>1212.2151699999999</v>
      </c>
      <c r="O43" s="86">
        <v>993.18558000000007</v>
      </c>
      <c r="P43" s="86">
        <v>1040.9175200000002</v>
      </c>
      <c r="Q43" s="86">
        <v>1205.5289399999999</v>
      </c>
      <c r="R43" s="86">
        <v>1358.0088600000001</v>
      </c>
      <c r="S43" s="86">
        <v>1234.2337199999999</v>
      </c>
      <c r="T43" s="86">
        <v>1142.3213199999998</v>
      </c>
      <c r="U43" s="86">
        <v>1354.8437900000001</v>
      </c>
      <c r="V43" s="86">
        <v>1426.20516</v>
      </c>
      <c r="W43" s="86">
        <v>1234.3955000000001</v>
      </c>
      <c r="X43" s="86">
        <v>1170.8140000000001</v>
      </c>
      <c r="Y43" s="86">
        <v>1520.1367499999999</v>
      </c>
      <c r="Z43" s="86">
        <v>1574.41517</v>
      </c>
      <c r="AA43" s="86">
        <v>1308.0309999999999</v>
      </c>
      <c r="AB43" s="86">
        <v>1223.0764999999999</v>
      </c>
      <c r="AC43" s="86">
        <v>1551.5419999999999</v>
      </c>
      <c r="AD43" s="86">
        <v>1435.6869999999999</v>
      </c>
      <c r="AE43" s="86">
        <v>1212.74325</v>
      </c>
      <c r="AF43" s="86">
        <v>1173.1175000000001</v>
      </c>
      <c r="AG43" s="86">
        <v>1493.2475999999999</v>
      </c>
      <c r="AH43" s="86">
        <v>1680.1645000000001</v>
      </c>
      <c r="AI43" s="86">
        <v>1296.3358000000001</v>
      </c>
      <c r="AJ43" s="86">
        <v>1361.2275</v>
      </c>
      <c r="AK43" s="86">
        <v>1546.0332000000001</v>
      </c>
      <c r="AL43" s="86">
        <v>1511.1095</v>
      </c>
      <c r="AM43" s="86">
        <v>1322.7380000000001</v>
      </c>
      <c r="AN43" s="86">
        <v>1289.654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2146.1301600000002</v>
      </c>
      <c r="AW43" s="86">
        <v>0</v>
      </c>
    </row>
    <row r="44" spans="1:49" s="73" customFormat="1" x14ac:dyDescent="0.25">
      <c r="A44" s="36" t="s">
        <v>16</v>
      </c>
      <c r="B44" s="86" t="s">
        <v>3</v>
      </c>
      <c r="C44" s="86" t="s">
        <v>3</v>
      </c>
      <c r="D44" s="86" t="s">
        <v>3</v>
      </c>
      <c r="E44" s="86" t="s">
        <v>3</v>
      </c>
      <c r="F44" s="86" t="s">
        <v>3</v>
      </c>
      <c r="G44" s="86" t="s">
        <v>3</v>
      </c>
      <c r="H44" s="86" t="s">
        <v>3</v>
      </c>
      <c r="I44" s="86" t="s">
        <v>3</v>
      </c>
      <c r="J44" s="86" t="s">
        <v>3</v>
      </c>
      <c r="K44" s="86" t="s">
        <v>3</v>
      </c>
      <c r="L44" s="86" t="s">
        <v>3</v>
      </c>
      <c r="M44" s="86" t="s">
        <v>3</v>
      </c>
      <c r="N44" s="86" t="s">
        <v>3</v>
      </c>
      <c r="O44" s="86" t="s">
        <v>3</v>
      </c>
      <c r="P44" s="86" t="s">
        <v>3</v>
      </c>
      <c r="Q44" s="86" t="s">
        <v>3</v>
      </c>
      <c r="R44" s="86" t="s">
        <v>3</v>
      </c>
      <c r="S44" s="86" t="s">
        <v>3</v>
      </c>
      <c r="T44" s="86" t="s">
        <v>3</v>
      </c>
      <c r="U44" s="86" t="s">
        <v>3</v>
      </c>
      <c r="V44" s="86">
        <v>688.54265999999996</v>
      </c>
      <c r="W44" s="86">
        <v>622.24247021978022</v>
      </c>
      <c r="X44" s="86">
        <v>1321.4610465323565</v>
      </c>
      <c r="Y44" s="86">
        <v>1507.9012400000001</v>
      </c>
      <c r="Z44" s="86">
        <v>1344.691846153846</v>
      </c>
      <c r="AA44" s="86">
        <v>956</v>
      </c>
      <c r="AB44" s="86">
        <v>1416.6741814285701</v>
      </c>
      <c r="AC44" s="86">
        <v>1416.2223300000001</v>
      </c>
      <c r="AD44" s="86">
        <v>1438.4718093406593</v>
      </c>
      <c r="AE44" s="86">
        <v>1656.3576599999999</v>
      </c>
      <c r="AF44" s="86">
        <v>1263.5803755521331</v>
      </c>
      <c r="AG44" s="86">
        <v>1522.04297</v>
      </c>
      <c r="AH44" s="86">
        <v>1210.2537984884277</v>
      </c>
      <c r="AI44" s="86">
        <v>1158.7476299999998</v>
      </c>
      <c r="AJ44" s="86">
        <v>1333.88678</v>
      </c>
      <c r="AK44" s="86">
        <v>1621.67527</v>
      </c>
      <c r="AL44" s="86">
        <v>1348.6415299999999</v>
      </c>
      <c r="AM44" s="86">
        <v>1397.2486100000001</v>
      </c>
      <c r="AN44" s="86">
        <v>0</v>
      </c>
      <c r="AO44" s="86">
        <v>0</v>
      </c>
      <c r="AP44" s="73">
        <v>0</v>
      </c>
      <c r="AQ44" s="73">
        <v>0</v>
      </c>
      <c r="AR44" s="73">
        <v>0</v>
      </c>
      <c r="AS44" s="73">
        <v>0</v>
      </c>
      <c r="AT44" s="73">
        <v>0</v>
      </c>
      <c r="AU44" s="73">
        <v>0</v>
      </c>
      <c r="AV44" s="73">
        <v>0</v>
      </c>
      <c r="AW44" s="86">
        <v>0</v>
      </c>
    </row>
    <row r="45" spans="1:49" x14ac:dyDescent="0.25">
      <c r="A45" s="36" t="s">
        <v>9</v>
      </c>
      <c r="B45" s="86" t="s">
        <v>3</v>
      </c>
      <c r="C45" s="86">
        <v>821.74813999999992</v>
      </c>
      <c r="D45" s="86">
        <v>933.34944000000007</v>
      </c>
      <c r="E45" s="86">
        <v>1292.8309899999999</v>
      </c>
      <c r="F45" s="86">
        <v>1611.1761000000001</v>
      </c>
      <c r="G45" s="86">
        <v>1525.49287</v>
      </c>
      <c r="H45" s="86">
        <v>1586.52585</v>
      </c>
      <c r="I45" s="86">
        <v>2038.53325</v>
      </c>
      <c r="J45" s="86">
        <v>1623.90795</v>
      </c>
      <c r="K45" s="86">
        <v>1653.0764900000001</v>
      </c>
      <c r="L45" s="86">
        <v>1689.1786100000002</v>
      </c>
      <c r="M45" s="86">
        <v>2065.3670200000001</v>
      </c>
      <c r="N45" s="86">
        <v>2012.4450699999998</v>
      </c>
      <c r="O45" s="86">
        <v>1935.4167799999998</v>
      </c>
      <c r="P45" s="86">
        <v>1961.1342999999999</v>
      </c>
      <c r="Q45" s="86">
        <v>2424.4658799999997</v>
      </c>
      <c r="R45" s="86">
        <v>2100.1787300000001</v>
      </c>
      <c r="S45" s="86">
        <v>2299.8457400000002</v>
      </c>
      <c r="T45" s="86">
        <v>2006.4916399999997</v>
      </c>
      <c r="U45" s="86">
        <v>2690.15119</v>
      </c>
      <c r="V45" s="86">
        <v>2375.8427700000002</v>
      </c>
      <c r="W45" s="86">
        <v>2445.6510300000004</v>
      </c>
      <c r="X45" s="86">
        <v>2263.0783900000001</v>
      </c>
      <c r="Y45" s="86">
        <v>2871.6392700000001</v>
      </c>
      <c r="Z45" s="86">
        <v>2796.06702</v>
      </c>
      <c r="AA45" s="86">
        <v>2907.4591999999998</v>
      </c>
      <c r="AB45" s="86">
        <v>2705.2851000000001</v>
      </c>
      <c r="AC45" s="86">
        <v>3504.9564399999999</v>
      </c>
      <c r="AD45" s="86">
        <v>2860.9832099999999</v>
      </c>
      <c r="AE45" s="86">
        <v>2698.8409900000001</v>
      </c>
      <c r="AF45" s="86">
        <v>2420.35295</v>
      </c>
      <c r="AG45" s="86">
        <v>3054.0151099999998</v>
      </c>
      <c r="AH45" s="86">
        <v>2698.9616799999999</v>
      </c>
      <c r="AI45" s="86">
        <v>2665.6188499999998</v>
      </c>
      <c r="AJ45" s="86">
        <v>2755.1205799999998</v>
      </c>
      <c r="AK45" s="86">
        <v>3411.4549999999999</v>
      </c>
      <c r="AL45" s="86">
        <v>2776.6949399999999</v>
      </c>
      <c r="AM45" s="86">
        <v>2594.76278</v>
      </c>
      <c r="AN45" s="86">
        <v>2517.0209399999999</v>
      </c>
      <c r="AO45" s="86">
        <v>3341.4333299999998</v>
      </c>
      <c r="AP45" s="86">
        <v>2469.6373400000002</v>
      </c>
      <c r="AQ45" s="86">
        <v>320.77307000000002</v>
      </c>
      <c r="AR45" s="86">
        <v>1163.99477</v>
      </c>
      <c r="AS45" s="86">
        <v>2022.58167</v>
      </c>
      <c r="AT45" s="86">
        <v>1097.7741699999999</v>
      </c>
      <c r="AU45" s="86">
        <v>1552.98362</v>
      </c>
      <c r="AV45" s="86">
        <v>2146.1301600000002</v>
      </c>
      <c r="AW45" s="86">
        <v>3118.1557499999999</v>
      </c>
    </row>
    <row r="46" spans="1:49" x14ac:dyDescent="0.25">
      <c r="A46" s="36" t="s">
        <v>32</v>
      </c>
      <c r="B46" s="86" t="s">
        <v>3</v>
      </c>
      <c r="C46" s="86" t="s">
        <v>3</v>
      </c>
      <c r="D46" s="86" t="s">
        <v>3</v>
      </c>
      <c r="E46" s="86" t="s">
        <v>3</v>
      </c>
      <c r="F46" s="86" t="s">
        <v>3</v>
      </c>
      <c r="G46" s="86" t="s">
        <v>3</v>
      </c>
      <c r="H46" s="86" t="s">
        <v>3</v>
      </c>
      <c r="I46" s="86" t="s">
        <v>3</v>
      </c>
      <c r="J46" s="86" t="s">
        <v>3</v>
      </c>
      <c r="K46" s="86" t="s">
        <v>3</v>
      </c>
      <c r="L46" s="86" t="s">
        <v>3</v>
      </c>
      <c r="M46" s="86" t="s">
        <v>3</v>
      </c>
      <c r="N46" s="86" t="s">
        <v>3</v>
      </c>
      <c r="O46" s="86" t="s">
        <v>3</v>
      </c>
      <c r="P46" s="86" t="s">
        <v>3</v>
      </c>
      <c r="Q46" s="86" t="s">
        <v>3</v>
      </c>
      <c r="R46" s="86" t="s">
        <v>3</v>
      </c>
      <c r="S46" s="86" t="s">
        <v>3</v>
      </c>
      <c r="T46" s="86" t="s">
        <v>3</v>
      </c>
      <c r="U46" s="86" t="s">
        <v>3</v>
      </c>
      <c r="V46" s="86" t="s">
        <v>3</v>
      </c>
      <c r="W46" s="86" t="s">
        <v>3</v>
      </c>
      <c r="X46" s="86" t="s">
        <v>3</v>
      </c>
      <c r="Y46" s="86" t="s">
        <v>3</v>
      </c>
      <c r="Z46" s="86" t="s">
        <v>3</v>
      </c>
      <c r="AA46" s="86" t="s">
        <v>3</v>
      </c>
      <c r="AB46" s="86" t="s">
        <v>3</v>
      </c>
      <c r="AC46" s="86" t="s">
        <v>3</v>
      </c>
      <c r="AD46" s="86" t="s">
        <v>3</v>
      </c>
      <c r="AE46" s="86" t="s">
        <v>3</v>
      </c>
      <c r="AF46" s="86" t="s">
        <v>3</v>
      </c>
      <c r="AG46" s="86" t="s">
        <v>3</v>
      </c>
      <c r="AH46" s="86" t="s">
        <v>3</v>
      </c>
      <c r="AI46" s="86">
        <v>0</v>
      </c>
      <c r="AJ46" s="86" t="s">
        <v>3</v>
      </c>
      <c r="AK46" s="86" t="s">
        <v>3</v>
      </c>
      <c r="AL46" s="86">
        <v>0</v>
      </c>
      <c r="AM46" s="86">
        <v>0</v>
      </c>
      <c r="AN46" s="86">
        <v>0</v>
      </c>
      <c r="AO46" s="86">
        <v>0</v>
      </c>
      <c r="AP46" s="154">
        <v>0</v>
      </c>
      <c r="AQ46" s="154">
        <v>0</v>
      </c>
      <c r="AR46" s="154">
        <v>0</v>
      </c>
      <c r="AS46" s="154">
        <v>0</v>
      </c>
      <c r="AT46" s="154">
        <v>0</v>
      </c>
      <c r="AU46" s="154">
        <v>0</v>
      </c>
      <c r="AV46" s="154">
        <v>0</v>
      </c>
      <c r="AW46" s="73">
        <v>0</v>
      </c>
    </row>
    <row r="47" spans="1:49" x14ac:dyDescent="0.25">
      <c r="A47" s="36" t="s">
        <v>234</v>
      </c>
      <c r="B47" s="86" t="s">
        <v>3</v>
      </c>
      <c r="C47" s="86" t="s">
        <v>3</v>
      </c>
      <c r="D47" s="86" t="s">
        <v>3</v>
      </c>
      <c r="E47" s="86" t="s">
        <v>3</v>
      </c>
      <c r="F47" s="86" t="s">
        <v>3</v>
      </c>
      <c r="G47" s="86" t="s">
        <v>3</v>
      </c>
      <c r="H47" s="86" t="s">
        <v>3</v>
      </c>
      <c r="I47" s="86" t="s">
        <v>3</v>
      </c>
      <c r="J47" s="86" t="s">
        <v>3</v>
      </c>
      <c r="K47" s="86" t="s">
        <v>3</v>
      </c>
      <c r="L47" s="86" t="s">
        <v>3</v>
      </c>
      <c r="M47" s="86" t="s">
        <v>3</v>
      </c>
      <c r="N47" s="86" t="s">
        <v>3</v>
      </c>
      <c r="O47" s="86" t="s">
        <v>3</v>
      </c>
      <c r="P47" s="86" t="s">
        <v>3</v>
      </c>
      <c r="Q47" s="86" t="s">
        <v>3</v>
      </c>
      <c r="R47" s="86" t="s">
        <v>3</v>
      </c>
      <c r="S47" s="86" t="s">
        <v>3</v>
      </c>
      <c r="T47" s="86" t="s">
        <v>3</v>
      </c>
      <c r="U47" s="86" t="s">
        <v>3</v>
      </c>
      <c r="V47" s="86" t="s">
        <v>3</v>
      </c>
      <c r="W47" s="86" t="s">
        <v>3</v>
      </c>
      <c r="X47" s="86" t="s">
        <v>3</v>
      </c>
      <c r="Y47" s="86" t="s">
        <v>3</v>
      </c>
      <c r="Z47" s="86" t="s">
        <v>3</v>
      </c>
      <c r="AA47" s="86" t="s">
        <v>3</v>
      </c>
      <c r="AB47" s="86" t="s">
        <v>3</v>
      </c>
      <c r="AC47" s="86" t="s">
        <v>3</v>
      </c>
      <c r="AD47" s="86" t="s">
        <v>3</v>
      </c>
      <c r="AE47" s="86" t="s">
        <v>3</v>
      </c>
      <c r="AF47" s="86" t="s">
        <v>3</v>
      </c>
      <c r="AG47" s="86" t="s">
        <v>3</v>
      </c>
      <c r="AH47" s="86" t="s">
        <v>3</v>
      </c>
      <c r="AI47" s="86" t="s">
        <v>3</v>
      </c>
      <c r="AJ47" s="86" t="s">
        <v>3</v>
      </c>
      <c r="AK47" s="86" t="s">
        <v>3</v>
      </c>
      <c r="AL47" s="86">
        <v>0</v>
      </c>
      <c r="AM47" s="86">
        <v>0</v>
      </c>
      <c r="AN47" s="86">
        <v>0</v>
      </c>
      <c r="AO47" s="86">
        <v>0</v>
      </c>
      <c r="AP47" s="154">
        <v>0</v>
      </c>
      <c r="AQ47" s="154">
        <v>0</v>
      </c>
      <c r="AR47" s="154">
        <v>0</v>
      </c>
      <c r="AS47" s="154">
        <v>0</v>
      </c>
      <c r="AT47" s="154">
        <v>0</v>
      </c>
      <c r="AU47" s="154">
        <v>0</v>
      </c>
      <c r="AV47" s="154">
        <v>0</v>
      </c>
      <c r="AW47" s="86">
        <v>0</v>
      </c>
    </row>
    <row r="48" spans="1:49" x14ac:dyDescent="0.25">
      <c r="A48" s="116" t="s">
        <v>227</v>
      </c>
      <c r="B48" s="115" t="s">
        <v>3</v>
      </c>
      <c r="C48" s="115" t="s">
        <v>3</v>
      </c>
      <c r="D48" s="115" t="s">
        <v>3</v>
      </c>
      <c r="E48" s="115" t="s">
        <v>3</v>
      </c>
      <c r="F48" s="115" t="s">
        <v>3</v>
      </c>
      <c r="G48" s="115">
        <v>44.838999999999999</v>
      </c>
      <c r="H48" s="115">
        <v>142.214</v>
      </c>
      <c r="I48" s="115">
        <v>114.099</v>
      </c>
      <c r="J48" s="115">
        <v>106.65</v>
      </c>
      <c r="K48" s="115">
        <v>90.033000000000001</v>
      </c>
      <c r="L48" s="115">
        <v>84.009500000000003</v>
      </c>
      <c r="M48" s="115">
        <v>81.691000000000003</v>
      </c>
      <c r="N48" s="115">
        <v>93.780500000000004</v>
      </c>
      <c r="O48" s="115">
        <v>86.393500000000003</v>
      </c>
      <c r="P48" s="115">
        <v>99.914500000000004</v>
      </c>
      <c r="Q48" s="115">
        <v>126.68600000000001</v>
      </c>
      <c r="R48" s="115">
        <v>117.408</v>
      </c>
      <c r="S48" s="115">
        <v>108.54</v>
      </c>
      <c r="T48" s="115">
        <v>112.218</v>
      </c>
      <c r="U48" s="115">
        <v>115.286</v>
      </c>
      <c r="V48" s="115">
        <v>129.3295</v>
      </c>
      <c r="W48" s="115">
        <v>106.6075</v>
      </c>
      <c r="X48" s="115">
        <v>100.89400000000001</v>
      </c>
      <c r="Y48" s="115">
        <v>106.53</v>
      </c>
      <c r="Z48" s="115">
        <v>122.0775</v>
      </c>
      <c r="AA48" s="115">
        <v>129.59399999999999</v>
      </c>
      <c r="AB48" s="115">
        <v>131.99600000000001</v>
      </c>
      <c r="AC48" s="115">
        <v>227.04300000000001</v>
      </c>
      <c r="AD48" s="115">
        <v>218.5745</v>
      </c>
      <c r="AE48" s="115">
        <v>200.274</v>
      </c>
      <c r="AF48" s="115">
        <v>219.18600000000001</v>
      </c>
      <c r="AG48" s="115">
        <v>248.37601000000001</v>
      </c>
      <c r="AH48" s="115">
        <v>244.09100000000001</v>
      </c>
      <c r="AI48" s="115">
        <v>212.93350000000001</v>
      </c>
      <c r="AJ48" s="115">
        <v>256.55099999999999</v>
      </c>
      <c r="AK48" s="115">
        <v>295.71800000000002</v>
      </c>
      <c r="AL48" s="115">
        <v>271.98</v>
      </c>
      <c r="AM48" s="115">
        <v>283.05099999999999</v>
      </c>
      <c r="AN48" s="115">
        <v>304.07100000000003</v>
      </c>
      <c r="AO48" s="115">
        <v>365.726</v>
      </c>
      <c r="AP48" s="115">
        <v>312.40199999999999</v>
      </c>
      <c r="AQ48" s="115">
        <v>120.375</v>
      </c>
      <c r="AR48" s="115">
        <v>229.50200000000001</v>
      </c>
      <c r="AS48" s="115">
        <v>293.27199999999999</v>
      </c>
      <c r="AT48" s="115">
        <v>169.73501999999999</v>
      </c>
      <c r="AU48" s="115">
        <v>237.05600000000001</v>
      </c>
      <c r="AV48" s="115">
        <v>281.31700000000001</v>
      </c>
      <c r="AW48" s="115">
        <v>344.75700000000001</v>
      </c>
    </row>
    <row r="49" spans="1:49" x14ac:dyDescent="0.25">
      <c r="AC49" s="97"/>
      <c r="AD49" s="97"/>
      <c r="AP49" s="86"/>
      <c r="AQ49" s="86"/>
      <c r="AR49" s="86"/>
      <c r="AS49" s="86"/>
      <c r="AT49" s="86"/>
      <c r="AU49" s="86"/>
      <c r="AV49" s="86"/>
      <c r="AW49" s="86"/>
    </row>
    <row r="50" spans="1:49" x14ac:dyDescent="0.25">
      <c r="A50" s="3" t="s">
        <v>102</v>
      </c>
    </row>
    <row r="51" spans="1:49" x14ac:dyDescent="0.25">
      <c r="A51" s="3" t="s">
        <v>103</v>
      </c>
    </row>
    <row r="52" spans="1:49" x14ac:dyDescent="0.25">
      <c r="A52" s="3" t="s">
        <v>237</v>
      </c>
    </row>
    <row r="151" spans="1:1" x14ac:dyDescent="0.25">
      <c r="A151" s="10"/>
    </row>
    <row r="152" spans="1:1" x14ac:dyDescent="0.25">
      <c r="A152" s="10"/>
    </row>
    <row r="153" spans="1:1" x14ac:dyDescent="0.25">
      <c r="A153" s="10"/>
    </row>
    <row r="154" spans="1:1" x14ac:dyDescent="0.25">
      <c r="A154" s="10"/>
    </row>
    <row r="155" spans="1:1" x14ac:dyDescent="0.25">
      <c r="A155" s="10"/>
    </row>
    <row r="156" spans="1:1" x14ac:dyDescent="0.25">
      <c r="A156" s="10"/>
    </row>
    <row r="157" spans="1:1" x14ac:dyDescent="0.25">
      <c r="A157" s="10"/>
    </row>
    <row r="158" spans="1:1" x14ac:dyDescent="0.25">
      <c r="A158" s="10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</sheetPr>
  <dimension ref="A1:AW103"/>
  <sheetViews>
    <sheetView showGridLines="0" zoomScale="85" zoomScaleNormal="85" workbookViewId="0">
      <pane xSplit="1" ySplit="1" topLeftCell="AI38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x14ac:dyDescent="0.25"/>
  <cols>
    <col min="1" max="1" width="40.77734375" style="1" customWidth="1"/>
    <col min="2" max="26" width="11.77734375" style="43" customWidth="1"/>
    <col min="27" max="28" width="12.21875" style="43" bestFit="1" customWidth="1"/>
    <col min="29" max="41" width="11.77734375" style="43"/>
    <col min="42" max="49" width="11.77734375" style="143"/>
    <col min="50" max="16384" width="11.77734375" style="43"/>
  </cols>
  <sheetData>
    <row r="1" spans="1:49" x14ac:dyDescent="0.2">
      <c r="A1" s="2" t="s">
        <v>108</v>
      </c>
      <c r="B1" s="108" t="s">
        <v>39</v>
      </c>
      <c r="C1" s="108" t="s">
        <v>40</v>
      </c>
      <c r="D1" s="108" t="s">
        <v>41</v>
      </c>
      <c r="E1" s="108" t="s">
        <v>42</v>
      </c>
      <c r="F1" s="108" t="s">
        <v>43</v>
      </c>
      <c r="G1" s="108" t="s">
        <v>44</v>
      </c>
      <c r="H1" s="108" t="s">
        <v>45</v>
      </c>
      <c r="I1" s="108" t="s">
        <v>46</v>
      </c>
      <c r="J1" s="108" t="s">
        <v>47</v>
      </c>
      <c r="K1" s="108" t="s">
        <v>48</v>
      </c>
      <c r="L1" s="108" t="s">
        <v>49</v>
      </c>
      <c r="M1" s="108" t="s">
        <v>50</v>
      </c>
      <c r="N1" s="108" t="s">
        <v>51</v>
      </c>
      <c r="O1" s="108" t="s">
        <v>52</v>
      </c>
      <c r="P1" s="108" t="s">
        <v>53</v>
      </c>
      <c r="Q1" s="108" t="s">
        <v>54</v>
      </c>
      <c r="R1" s="108" t="s">
        <v>55</v>
      </c>
      <c r="S1" s="108" t="s">
        <v>56</v>
      </c>
      <c r="T1" s="108" t="s">
        <v>57</v>
      </c>
      <c r="U1" s="108" t="s">
        <v>58</v>
      </c>
      <c r="V1" s="108" t="s">
        <v>59</v>
      </c>
      <c r="W1" s="108" t="s">
        <v>60</v>
      </c>
      <c r="X1" s="108" t="s">
        <v>61</v>
      </c>
      <c r="Y1" s="108" t="s">
        <v>62</v>
      </c>
      <c r="Z1" s="108" t="s">
        <v>63</v>
      </c>
      <c r="AA1" s="108" t="s">
        <v>64</v>
      </c>
      <c r="AB1" s="108" t="s">
        <v>65</v>
      </c>
      <c r="AC1" s="108" t="s">
        <v>66</v>
      </c>
      <c r="AD1" s="108" t="s">
        <v>217</v>
      </c>
      <c r="AE1" s="108" t="s">
        <v>220</v>
      </c>
      <c r="AF1" s="57" t="s">
        <v>221</v>
      </c>
      <c r="AG1" s="57" t="s">
        <v>223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">
        <v>310</v>
      </c>
      <c r="AV1" s="57" t="s">
        <v>311</v>
      </c>
      <c r="AW1" s="57" t="s">
        <v>312</v>
      </c>
    </row>
    <row r="2" spans="1:49" s="45" customFormat="1" x14ac:dyDescent="0.25">
      <c r="A2" s="3"/>
      <c r="B2" s="25"/>
      <c r="C2" s="58"/>
      <c r="D2" s="58"/>
      <c r="E2" s="75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AD2" s="58"/>
      <c r="AE2" s="58"/>
      <c r="AF2" s="58"/>
      <c r="AG2" s="58"/>
      <c r="AH2" s="58"/>
      <c r="AI2" s="58"/>
      <c r="AP2" s="142"/>
      <c r="AQ2" s="142"/>
      <c r="AR2" s="142"/>
      <c r="AS2" s="142"/>
      <c r="AT2" s="142"/>
      <c r="AU2" s="142"/>
      <c r="AV2" s="142"/>
      <c r="AW2" s="142"/>
    </row>
    <row r="3" spans="1:49" x14ac:dyDescent="0.2">
      <c r="A3" s="4" t="s">
        <v>316</v>
      </c>
      <c r="B3" s="114" t="str">
        <f>B$1</f>
        <v>1Q10</v>
      </c>
      <c r="C3" s="114" t="str">
        <f t="shared" ref="C3:AW3" si="0">C$1</f>
        <v>2Q10</v>
      </c>
      <c r="D3" s="114" t="str">
        <f t="shared" si="0"/>
        <v>3Q10</v>
      </c>
      <c r="E3" s="114" t="str">
        <f t="shared" si="0"/>
        <v>4Q10</v>
      </c>
      <c r="F3" s="114" t="str">
        <f t="shared" si="0"/>
        <v>1Q11</v>
      </c>
      <c r="G3" s="114" t="str">
        <f t="shared" si="0"/>
        <v>2Q11</v>
      </c>
      <c r="H3" s="114" t="str">
        <f t="shared" si="0"/>
        <v>3Q11</v>
      </c>
      <c r="I3" s="114" t="str">
        <f t="shared" si="0"/>
        <v>4Q11</v>
      </c>
      <c r="J3" s="114" t="str">
        <f t="shared" si="0"/>
        <v>1Q12</v>
      </c>
      <c r="K3" s="114" t="str">
        <f t="shared" si="0"/>
        <v>2Q12</v>
      </c>
      <c r="L3" s="114" t="str">
        <f t="shared" si="0"/>
        <v>3Q12</v>
      </c>
      <c r="M3" s="114" t="str">
        <f t="shared" si="0"/>
        <v>4Q12</v>
      </c>
      <c r="N3" s="114" t="str">
        <f t="shared" si="0"/>
        <v>1Q13</v>
      </c>
      <c r="O3" s="114" t="str">
        <f t="shared" si="0"/>
        <v>2Q13</v>
      </c>
      <c r="P3" s="114" t="str">
        <f t="shared" si="0"/>
        <v>3Q13</v>
      </c>
      <c r="Q3" s="114" t="str">
        <f t="shared" si="0"/>
        <v>4Q13</v>
      </c>
      <c r="R3" s="114" t="str">
        <f t="shared" si="0"/>
        <v>1Q14</v>
      </c>
      <c r="S3" s="114" t="str">
        <f t="shared" si="0"/>
        <v>2Q14</v>
      </c>
      <c r="T3" s="114" t="str">
        <f t="shared" si="0"/>
        <v>3Q14</v>
      </c>
      <c r="U3" s="114" t="str">
        <f t="shared" si="0"/>
        <v>4Q14</v>
      </c>
      <c r="V3" s="114" t="str">
        <f t="shared" si="0"/>
        <v>1Q15</v>
      </c>
      <c r="W3" s="114" t="str">
        <f t="shared" si="0"/>
        <v>2Q15</v>
      </c>
      <c r="X3" s="114" t="str">
        <f t="shared" si="0"/>
        <v>3Q15</v>
      </c>
      <c r="Y3" s="114" t="str">
        <f t="shared" si="0"/>
        <v>4Q15</v>
      </c>
      <c r="Z3" s="114" t="str">
        <f t="shared" si="0"/>
        <v>1Q16</v>
      </c>
      <c r="AA3" s="114" t="str">
        <f t="shared" si="0"/>
        <v>2Q16</v>
      </c>
      <c r="AB3" s="114" t="str">
        <f t="shared" si="0"/>
        <v>3Q16</v>
      </c>
      <c r="AC3" s="114" t="str">
        <f t="shared" si="0"/>
        <v>4Q16</v>
      </c>
      <c r="AD3" s="114" t="str">
        <f t="shared" si="0"/>
        <v>1Q17</v>
      </c>
      <c r="AE3" s="114" t="str">
        <f t="shared" si="0"/>
        <v>2Q17</v>
      </c>
      <c r="AF3" s="114" t="str">
        <f t="shared" si="0"/>
        <v>3Q17</v>
      </c>
      <c r="AG3" s="114" t="str">
        <f t="shared" si="0"/>
        <v>4Q17</v>
      </c>
      <c r="AH3" s="114" t="str">
        <f t="shared" si="0"/>
        <v>1Q18</v>
      </c>
      <c r="AI3" s="114" t="str">
        <f t="shared" si="0"/>
        <v>2Q18</v>
      </c>
      <c r="AJ3" s="114" t="str">
        <f t="shared" si="0"/>
        <v>3Q18</v>
      </c>
      <c r="AK3" s="114" t="str">
        <f t="shared" si="0"/>
        <v>4Q18</v>
      </c>
      <c r="AL3" s="114" t="str">
        <f t="shared" si="0"/>
        <v>1Q19</v>
      </c>
      <c r="AM3" s="114" t="str">
        <f t="shared" si="0"/>
        <v>2Q19</v>
      </c>
      <c r="AN3" s="114" t="str">
        <f t="shared" si="0"/>
        <v>3Q19</v>
      </c>
      <c r="AO3" s="114" t="str">
        <f t="shared" si="0"/>
        <v>4Q19</v>
      </c>
      <c r="AP3" s="114" t="str">
        <f t="shared" si="0"/>
        <v>1Q20</v>
      </c>
      <c r="AQ3" s="114" t="str">
        <f t="shared" si="0"/>
        <v>2Q20</v>
      </c>
      <c r="AR3" s="114" t="str">
        <f t="shared" si="0"/>
        <v>3Q20</v>
      </c>
      <c r="AS3" s="114" t="str">
        <f t="shared" si="0"/>
        <v>4Q20</v>
      </c>
      <c r="AT3" s="114" t="str">
        <f t="shared" si="0"/>
        <v>1Q21</v>
      </c>
      <c r="AU3" s="114" t="str">
        <f t="shared" si="0"/>
        <v>2Q21</v>
      </c>
      <c r="AV3" s="114" t="str">
        <f t="shared" si="0"/>
        <v>3Q21</v>
      </c>
      <c r="AW3" s="114" t="str">
        <f t="shared" si="0"/>
        <v>4Q21</v>
      </c>
    </row>
    <row r="4" spans="1:49" s="89" customFormat="1" x14ac:dyDescent="0.25">
      <c r="A4" s="29" t="s">
        <v>109</v>
      </c>
      <c r="B4" s="88">
        <v>62667</v>
      </c>
      <c r="C4" s="88">
        <v>74741</v>
      </c>
      <c r="D4" s="88">
        <v>75554</v>
      </c>
      <c r="E4" s="88">
        <v>81474</v>
      </c>
      <c r="F4" s="88">
        <v>76912</v>
      </c>
      <c r="G4" s="88">
        <v>90095</v>
      </c>
      <c r="H4" s="88">
        <v>95632</v>
      </c>
      <c r="I4" s="88">
        <v>106862</v>
      </c>
      <c r="J4" s="88">
        <v>102506</v>
      </c>
      <c r="K4" s="88">
        <v>108702</v>
      </c>
      <c r="L4" s="88">
        <v>119612</v>
      </c>
      <c r="M4" s="88">
        <v>131813</v>
      </c>
      <c r="N4" s="88">
        <v>115464</v>
      </c>
      <c r="O4" s="88">
        <v>122038</v>
      </c>
      <c r="P4" s="88">
        <v>125957</v>
      </c>
      <c r="Q4" s="88">
        <v>156248</v>
      </c>
      <c r="R4" s="88">
        <v>145102</v>
      </c>
      <c r="S4" s="88">
        <v>159223</v>
      </c>
      <c r="T4" s="88">
        <v>165590</v>
      </c>
      <c r="U4" s="88">
        <v>187149</v>
      </c>
      <c r="V4" s="88">
        <v>165606</v>
      </c>
      <c r="W4" s="88">
        <v>175716</v>
      </c>
      <c r="X4" s="88">
        <v>177761</v>
      </c>
      <c r="Y4" s="88">
        <v>196600</v>
      </c>
      <c r="Z4" s="88">
        <v>180418</v>
      </c>
      <c r="AA4" s="88">
        <v>188954</v>
      </c>
      <c r="AB4" s="88">
        <v>186755</v>
      </c>
      <c r="AC4" s="88">
        <v>213043</v>
      </c>
      <c r="AD4" s="88">
        <v>192548</v>
      </c>
      <c r="AE4" s="88">
        <v>196793</v>
      </c>
      <c r="AF4" s="88">
        <v>197835</v>
      </c>
      <c r="AG4" s="88">
        <v>218292</v>
      </c>
      <c r="AH4" s="88">
        <v>192285</v>
      </c>
      <c r="AI4" s="88">
        <v>201163</v>
      </c>
      <c r="AJ4" s="88">
        <v>202173</v>
      </c>
      <c r="AK4" s="88">
        <v>230522</v>
      </c>
      <c r="AL4" s="88">
        <v>197009</v>
      </c>
      <c r="AM4" s="88">
        <v>214042</v>
      </c>
      <c r="AN4" s="88">
        <v>209459</v>
      </c>
      <c r="AO4" s="88">
        <v>241018</v>
      </c>
      <c r="AP4" s="88">
        <v>204843</v>
      </c>
      <c r="AQ4" s="88">
        <v>159989</v>
      </c>
      <c r="AR4" s="88">
        <v>179263</v>
      </c>
      <c r="AS4" s="88">
        <v>228136</v>
      </c>
      <c r="AT4" s="88">
        <v>196122</v>
      </c>
      <c r="AU4" s="88">
        <v>228158</v>
      </c>
      <c r="AV4" s="88">
        <v>255238</v>
      </c>
      <c r="AW4" s="88">
        <v>323183</v>
      </c>
    </row>
    <row r="5" spans="1:49" x14ac:dyDescent="0.25">
      <c r="A5" s="12" t="s">
        <v>110</v>
      </c>
      <c r="B5" s="14">
        <v>-6350</v>
      </c>
      <c r="C5" s="14">
        <v>-8041</v>
      </c>
      <c r="D5" s="14">
        <v>-7945</v>
      </c>
      <c r="E5" s="14">
        <v>-8521</v>
      </c>
      <c r="F5" s="14">
        <v>-8025</v>
      </c>
      <c r="G5" s="14">
        <v>-9448</v>
      </c>
      <c r="H5" s="14">
        <v>-10875</v>
      </c>
      <c r="I5" s="14">
        <v>-11631</v>
      </c>
      <c r="J5" s="14">
        <v>-11842</v>
      </c>
      <c r="K5" s="14">
        <v>-11628</v>
      </c>
      <c r="L5" s="14">
        <v>-15306</v>
      </c>
      <c r="M5" s="14">
        <v>-13336</v>
      </c>
      <c r="N5" s="14">
        <v>-12966</v>
      </c>
      <c r="O5" s="14">
        <v>-13922</v>
      </c>
      <c r="P5" s="14">
        <v>-12903</v>
      </c>
      <c r="Q5" s="14">
        <v>-16166</v>
      </c>
      <c r="R5" s="14">
        <v>-13894</v>
      </c>
      <c r="S5" s="14">
        <v>-15385</v>
      </c>
      <c r="T5" s="14">
        <v>-17615</v>
      </c>
      <c r="U5" s="14">
        <v>-20566</v>
      </c>
      <c r="V5" s="14">
        <v>-16784</v>
      </c>
      <c r="W5" s="14">
        <v>-19106</v>
      </c>
      <c r="X5" s="14">
        <v>-18139</v>
      </c>
      <c r="Y5" s="14">
        <v>-24459</v>
      </c>
      <c r="Z5" s="14">
        <v>-19931</v>
      </c>
      <c r="AA5" s="14">
        <v>-26143</v>
      </c>
      <c r="AB5" s="14">
        <v>-25658</v>
      </c>
      <c r="AC5" s="14">
        <v>-29291</v>
      </c>
      <c r="AD5" s="14">
        <v>-25199</v>
      </c>
      <c r="AE5" s="14">
        <v>-27380</v>
      </c>
      <c r="AF5" s="14">
        <v>-28144</v>
      </c>
      <c r="AG5" s="14">
        <v>-32589</v>
      </c>
      <c r="AH5" s="14">
        <v>-23815</v>
      </c>
      <c r="AI5" s="14">
        <v>-26153</v>
      </c>
      <c r="AJ5" s="14">
        <v>-24619</v>
      </c>
      <c r="AK5" s="14">
        <v>-30029</v>
      </c>
      <c r="AL5" s="14">
        <v>-24016</v>
      </c>
      <c r="AM5" s="14">
        <v>-26369</v>
      </c>
      <c r="AN5" s="14">
        <v>-27080</v>
      </c>
      <c r="AO5" s="14">
        <v>-29793</v>
      </c>
      <c r="AP5" s="14">
        <v>-48048</v>
      </c>
      <c r="AQ5" s="14">
        <v>-80802</v>
      </c>
      <c r="AR5" s="14">
        <v>-62164</v>
      </c>
      <c r="AS5" s="14">
        <v>-59173</v>
      </c>
      <c r="AT5" s="14">
        <v>-56399</v>
      </c>
      <c r="AU5" s="14">
        <v>-60570</v>
      </c>
      <c r="AV5" s="14">
        <v>-58644</v>
      </c>
      <c r="AW5" s="14">
        <v>-68321</v>
      </c>
    </row>
    <row r="6" spans="1:49" x14ac:dyDescent="0.25">
      <c r="A6" s="12" t="s">
        <v>314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>
        <v>81727</v>
      </c>
      <c r="AR6" s="14">
        <v>65034</v>
      </c>
      <c r="AS6" s="14">
        <v>15440</v>
      </c>
      <c r="AT6" s="14">
        <v>29666</v>
      </c>
      <c r="AU6" s="14">
        <v>2713</v>
      </c>
      <c r="AV6" s="14">
        <v>15600</v>
      </c>
      <c r="AW6" s="14">
        <v>60616</v>
      </c>
    </row>
    <row r="7" spans="1:49" s="89" customFormat="1" x14ac:dyDescent="0.25">
      <c r="A7" s="29" t="s">
        <v>111</v>
      </c>
      <c r="B7" s="88">
        <v>56317</v>
      </c>
      <c r="C7" s="88">
        <v>66700</v>
      </c>
      <c r="D7" s="88">
        <v>67609</v>
      </c>
      <c r="E7" s="88">
        <v>72953</v>
      </c>
      <c r="F7" s="88">
        <v>68887</v>
      </c>
      <c r="G7" s="88">
        <v>80647</v>
      </c>
      <c r="H7" s="88">
        <v>84757</v>
      </c>
      <c r="I7" s="88">
        <v>95231</v>
      </c>
      <c r="J7" s="88">
        <v>90664</v>
      </c>
      <c r="K7" s="88">
        <v>97074</v>
      </c>
      <c r="L7" s="88">
        <v>104306</v>
      </c>
      <c r="M7" s="88">
        <v>118477</v>
      </c>
      <c r="N7" s="88">
        <v>102498</v>
      </c>
      <c r="O7" s="88">
        <v>108116</v>
      </c>
      <c r="P7" s="88">
        <v>113054</v>
      </c>
      <c r="Q7" s="88">
        <v>140082</v>
      </c>
      <c r="R7" s="88">
        <v>131208</v>
      </c>
      <c r="S7" s="88">
        <v>143838</v>
      </c>
      <c r="T7" s="88">
        <v>147975</v>
      </c>
      <c r="U7" s="88">
        <v>166583</v>
      </c>
      <c r="V7" s="88">
        <v>148822</v>
      </c>
      <c r="W7" s="88">
        <v>156610</v>
      </c>
      <c r="X7" s="88">
        <v>159622</v>
      </c>
      <c r="Y7" s="88">
        <v>172141</v>
      </c>
      <c r="Z7" s="88">
        <v>160487</v>
      </c>
      <c r="AA7" s="88">
        <v>162811</v>
      </c>
      <c r="AB7" s="88">
        <v>161097</v>
      </c>
      <c r="AC7" s="88">
        <v>183752</v>
      </c>
      <c r="AD7" s="88">
        <v>167349</v>
      </c>
      <c r="AE7" s="88">
        <v>169413</v>
      </c>
      <c r="AF7" s="88">
        <v>169690</v>
      </c>
      <c r="AG7" s="88">
        <v>185704</v>
      </c>
      <c r="AH7" s="88">
        <v>168470</v>
      </c>
      <c r="AI7" s="88">
        <v>175011</v>
      </c>
      <c r="AJ7" s="88">
        <v>177553</v>
      </c>
      <c r="AK7" s="88">
        <v>200492</v>
      </c>
      <c r="AL7" s="88">
        <v>172993</v>
      </c>
      <c r="AM7" s="88">
        <v>187674</v>
      </c>
      <c r="AN7" s="88">
        <v>182378</v>
      </c>
      <c r="AO7" s="88">
        <v>211225</v>
      </c>
      <c r="AP7" s="88">
        <v>156795</v>
      </c>
      <c r="AQ7" s="88">
        <v>160914</v>
      </c>
      <c r="AR7" s="88">
        <v>182131</v>
      </c>
      <c r="AS7" s="88">
        <v>184403</v>
      </c>
      <c r="AT7" s="88">
        <v>169390</v>
      </c>
      <c r="AU7" s="88">
        <v>170302</v>
      </c>
      <c r="AV7" s="88">
        <v>212194</v>
      </c>
      <c r="AW7" s="88">
        <v>315478</v>
      </c>
    </row>
    <row r="8" spans="1:49" x14ac:dyDescent="0.25">
      <c r="A8" s="12" t="s">
        <v>112</v>
      </c>
      <c r="B8" s="14">
        <v>-21357</v>
      </c>
      <c r="C8" s="14">
        <v>-28417</v>
      </c>
      <c r="D8" s="14">
        <v>-25574</v>
      </c>
      <c r="E8" s="14">
        <v>-35254</v>
      </c>
      <c r="F8" s="14">
        <v>-28088</v>
      </c>
      <c r="G8" s="14">
        <v>-31426</v>
      </c>
      <c r="H8" s="14">
        <v>-40514</v>
      </c>
      <c r="I8" s="14">
        <v>-43064</v>
      </c>
      <c r="J8" s="14">
        <v>-30891</v>
      </c>
      <c r="K8" s="14">
        <v>-37278</v>
      </c>
      <c r="L8" s="14">
        <v>-49816</v>
      </c>
      <c r="M8" s="14">
        <v>-47639</v>
      </c>
      <c r="N8" s="14">
        <v>-34891</v>
      </c>
      <c r="O8" s="14">
        <v>-39332</v>
      </c>
      <c r="P8" s="14">
        <v>-42141</v>
      </c>
      <c r="Q8" s="14">
        <v>-57465</v>
      </c>
      <c r="R8" s="14">
        <v>-41375</v>
      </c>
      <c r="S8" s="14">
        <v>-46748</v>
      </c>
      <c r="T8" s="14">
        <v>-45849</v>
      </c>
      <c r="U8" s="14">
        <v>-46992.529780000004</v>
      </c>
      <c r="V8" s="14">
        <v>-44688.552629999998</v>
      </c>
      <c r="W8" s="14">
        <v>-46763.540780000003</v>
      </c>
      <c r="X8" s="14">
        <v>-44275.690949999989</v>
      </c>
      <c r="Y8" s="14">
        <v>-54120.221640000018</v>
      </c>
      <c r="Z8" s="14">
        <v>-41035</v>
      </c>
      <c r="AA8" s="14">
        <v>-45981</v>
      </c>
      <c r="AB8" s="14">
        <v>-38439</v>
      </c>
      <c r="AC8" s="14">
        <v>-41324</v>
      </c>
      <c r="AD8" s="14">
        <v>-41704</v>
      </c>
      <c r="AE8" s="14">
        <v>-46684</v>
      </c>
      <c r="AF8" s="14">
        <v>-40645</v>
      </c>
      <c r="AG8" s="14">
        <v>-46044</v>
      </c>
      <c r="AH8" s="14">
        <v>-45463</v>
      </c>
      <c r="AI8" s="14">
        <v>-48636</v>
      </c>
      <c r="AJ8" s="14">
        <v>-46469</v>
      </c>
      <c r="AK8" s="14">
        <v>-57352</v>
      </c>
      <c r="AL8" s="14">
        <v>-48521</v>
      </c>
      <c r="AM8" s="14">
        <v>-54663</v>
      </c>
      <c r="AN8" s="14">
        <v>-53644</v>
      </c>
      <c r="AO8" s="14">
        <v>-63345</v>
      </c>
      <c r="AP8" s="14">
        <v>-51235</v>
      </c>
      <c r="AQ8" s="14">
        <v>-38929</v>
      </c>
      <c r="AR8" s="14">
        <v>-52463</v>
      </c>
      <c r="AS8" s="14">
        <v>-68082</v>
      </c>
      <c r="AT8" s="14">
        <v>-63754</v>
      </c>
      <c r="AU8" s="14">
        <v>-74436</v>
      </c>
      <c r="AV8" s="14">
        <v>-82076</v>
      </c>
      <c r="AW8" s="14">
        <v>-103422</v>
      </c>
    </row>
    <row r="9" spans="1:49" x14ac:dyDescent="0.25">
      <c r="A9" s="12" t="s">
        <v>113</v>
      </c>
      <c r="B9" s="14">
        <v>189</v>
      </c>
      <c r="C9" s="14">
        <v>11402</v>
      </c>
      <c r="D9" s="14">
        <v>13286</v>
      </c>
      <c r="E9" s="14">
        <v>7077</v>
      </c>
      <c r="F9" s="14">
        <v>509</v>
      </c>
      <c r="G9" s="14">
        <v>8522</v>
      </c>
      <c r="H9" s="14">
        <v>20824</v>
      </c>
      <c r="I9" s="14">
        <v>18721</v>
      </c>
      <c r="J9" s="14">
        <v>1156</v>
      </c>
      <c r="K9" s="14">
        <v>22579</v>
      </c>
      <c r="L9" s="14">
        <v>110636</v>
      </c>
      <c r="M9" s="14">
        <v>26494</v>
      </c>
      <c r="N9" s="14">
        <v>14418</v>
      </c>
      <c r="O9" s="14">
        <v>2481</v>
      </c>
      <c r="P9" s="14">
        <v>6765</v>
      </c>
      <c r="Q9" s="14">
        <v>34204</v>
      </c>
      <c r="R9" s="14">
        <v>8693</v>
      </c>
      <c r="S9" s="14">
        <v>3084</v>
      </c>
      <c r="T9" s="14">
        <v>10324</v>
      </c>
      <c r="U9" s="14">
        <v>23593</v>
      </c>
      <c r="V9" s="14">
        <v>-1460</v>
      </c>
      <c r="W9" s="14">
        <v>12520</v>
      </c>
      <c r="X9" s="14">
        <v>19384</v>
      </c>
      <c r="Y9" s="14">
        <v>26013</v>
      </c>
      <c r="Z9" s="14">
        <v>9354</v>
      </c>
      <c r="AA9" s="14">
        <v>4534</v>
      </c>
      <c r="AB9" s="14">
        <v>5010</v>
      </c>
      <c r="AC9" s="14">
        <v>91</v>
      </c>
      <c r="AD9" s="14">
        <v>-180</v>
      </c>
      <c r="AE9" s="14">
        <v>7444</v>
      </c>
      <c r="AF9" s="14">
        <v>4499</v>
      </c>
      <c r="AG9" s="14">
        <v>10526</v>
      </c>
      <c r="AH9" s="14">
        <v>2493</v>
      </c>
      <c r="AI9" s="14">
        <v>5852</v>
      </c>
      <c r="AJ9" s="14">
        <v>9828</v>
      </c>
      <c r="AK9" s="14">
        <v>15621</v>
      </c>
      <c r="AL9" s="14">
        <v>4636</v>
      </c>
      <c r="AM9" s="14">
        <v>4369</v>
      </c>
      <c r="AN9" s="14">
        <v>39491</v>
      </c>
      <c r="AO9" s="14">
        <v>52013</v>
      </c>
      <c r="AP9" s="14">
        <v>-2984</v>
      </c>
      <c r="AQ9" s="14">
        <v>-7394</v>
      </c>
      <c r="AR9" s="14">
        <v>4066</v>
      </c>
      <c r="AS9" s="14">
        <v>45583</v>
      </c>
      <c r="AT9" s="14">
        <v>-4432</v>
      </c>
      <c r="AU9" s="14">
        <v>12788</v>
      </c>
      <c r="AV9" s="14">
        <v>23166</v>
      </c>
      <c r="AW9" s="14">
        <v>-26398</v>
      </c>
    </row>
    <row r="10" spans="1:49" x14ac:dyDescent="0.25">
      <c r="A10" s="12" t="s">
        <v>114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218</v>
      </c>
      <c r="AA10" s="14">
        <v>223</v>
      </c>
      <c r="AB10" s="14">
        <v>257</v>
      </c>
      <c r="AC10" s="14">
        <v>241</v>
      </c>
      <c r="AD10" s="14">
        <v>299</v>
      </c>
      <c r="AE10" s="14">
        <v>299</v>
      </c>
      <c r="AF10" s="14">
        <v>298</v>
      </c>
      <c r="AG10" s="14">
        <v>294</v>
      </c>
      <c r="AH10" s="14">
        <v>279</v>
      </c>
      <c r="AI10" s="14">
        <v>287</v>
      </c>
      <c r="AJ10" s="14">
        <v>281</v>
      </c>
      <c r="AK10" s="14">
        <v>277</v>
      </c>
      <c r="AL10" s="14">
        <v>305</v>
      </c>
      <c r="AM10" s="14">
        <v>292</v>
      </c>
      <c r="AN10" s="14">
        <v>293</v>
      </c>
      <c r="AO10" s="14">
        <v>299</v>
      </c>
      <c r="AP10" s="14">
        <v>336</v>
      </c>
      <c r="AQ10" s="14">
        <v>339</v>
      </c>
      <c r="AR10" s="14">
        <v>335</v>
      </c>
      <c r="AS10" s="14">
        <v>338</v>
      </c>
      <c r="AT10" s="14">
        <v>236</v>
      </c>
      <c r="AU10" s="14">
        <v>251</v>
      </c>
      <c r="AV10" s="14">
        <v>238</v>
      </c>
      <c r="AW10" s="14">
        <v>249</v>
      </c>
    </row>
    <row r="11" spans="1:49" x14ac:dyDescent="0.25">
      <c r="A11" s="49" t="s">
        <v>17</v>
      </c>
      <c r="B11" s="90">
        <v>35149</v>
      </c>
      <c r="C11" s="90">
        <v>49673</v>
      </c>
      <c r="D11" s="90">
        <v>55310</v>
      </c>
      <c r="E11" s="90">
        <v>44757</v>
      </c>
      <c r="F11" s="90">
        <v>41299</v>
      </c>
      <c r="G11" s="90">
        <v>57731</v>
      </c>
      <c r="H11" s="90">
        <v>65067</v>
      </c>
      <c r="I11" s="91">
        <v>70888</v>
      </c>
      <c r="J11" s="91">
        <v>60929</v>
      </c>
      <c r="K11" s="91">
        <v>82375</v>
      </c>
      <c r="L11" s="91">
        <v>165126</v>
      </c>
      <c r="M11" s="91">
        <v>97332</v>
      </c>
      <c r="N11" s="91">
        <v>82025</v>
      </c>
      <c r="O11" s="91">
        <v>71265</v>
      </c>
      <c r="P11" s="91">
        <v>77678</v>
      </c>
      <c r="Q11" s="91">
        <v>116821</v>
      </c>
      <c r="R11" s="91">
        <v>98526</v>
      </c>
      <c r="S11" s="91">
        <v>100175</v>
      </c>
      <c r="T11" s="91">
        <v>112450</v>
      </c>
      <c r="U11" s="91">
        <v>143183.47021999999</v>
      </c>
      <c r="V11" s="91">
        <v>102673.44737000001</v>
      </c>
      <c r="W11" s="91">
        <v>122366.45921999999</v>
      </c>
      <c r="X11" s="91">
        <v>134730.30905000001</v>
      </c>
      <c r="Y11" s="91">
        <v>144033.77836</v>
      </c>
      <c r="Z11" s="91">
        <v>129024</v>
      </c>
      <c r="AA11" s="91">
        <v>121587</v>
      </c>
      <c r="AB11" s="91">
        <v>127925</v>
      </c>
      <c r="AC11" s="122">
        <v>142760</v>
      </c>
      <c r="AD11" s="122">
        <v>125764</v>
      </c>
      <c r="AE11" s="122">
        <v>130472</v>
      </c>
      <c r="AF11" s="122">
        <v>133842</v>
      </c>
      <c r="AG11" s="122">
        <v>150480</v>
      </c>
      <c r="AH11" s="122">
        <v>125779</v>
      </c>
      <c r="AI11" s="122">
        <v>132514</v>
      </c>
      <c r="AJ11" s="122">
        <v>141193</v>
      </c>
      <c r="AK11" s="122">
        <v>159038</v>
      </c>
      <c r="AL11" s="122">
        <v>129413</v>
      </c>
      <c r="AM11" s="122">
        <v>137672</v>
      </c>
      <c r="AN11" s="122">
        <v>168518</v>
      </c>
      <c r="AO11" s="122">
        <v>200192</v>
      </c>
      <c r="AP11" s="122">
        <v>102912</v>
      </c>
      <c r="AQ11" s="122">
        <v>114930</v>
      </c>
      <c r="AR11" s="122">
        <v>134069</v>
      </c>
      <c r="AS11" s="122">
        <v>162242</v>
      </c>
      <c r="AT11" s="122">
        <v>101440</v>
      </c>
      <c r="AU11" s="122">
        <v>108905</v>
      </c>
      <c r="AV11" s="122">
        <v>153522</v>
      </c>
      <c r="AW11" s="122">
        <v>185907</v>
      </c>
    </row>
    <row r="12" spans="1:49" s="92" customFormat="1" x14ac:dyDescent="0.25">
      <c r="A12" s="12" t="s">
        <v>71</v>
      </c>
      <c r="B12" s="60">
        <v>0.624</v>
      </c>
      <c r="C12" s="60">
        <v>0.745</v>
      </c>
      <c r="D12" s="60">
        <v>0.81799999999999995</v>
      </c>
      <c r="E12" s="60">
        <v>0.61399999999999999</v>
      </c>
      <c r="F12" s="60">
        <v>0.6</v>
      </c>
      <c r="G12" s="60">
        <v>0.71599999999999997</v>
      </c>
      <c r="H12" s="60">
        <v>0.76800000000000002</v>
      </c>
      <c r="I12" s="60">
        <v>0.74399999999999999</v>
      </c>
      <c r="J12" s="60">
        <v>0.67200000000000004</v>
      </c>
      <c r="K12" s="60">
        <v>0.84899999999999998</v>
      </c>
      <c r="L12" s="60">
        <v>1.583</v>
      </c>
      <c r="M12" s="60">
        <v>0.82199999999999995</v>
      </c>
      <c r="N12" s="60">
        <v>0.8</v>
      </c>
      <c r="O12" s="60">
        <v>0.65900000000000003</v>
      </c>
      <c r="P12" s="60">
        <v>0.68700000000000006</v>
      </c>
      <c r="Q12" s="60">
        <v>0.83399999999999996</v>
      </c>
      <c r="R12" s="60">
        <v>0.751</v>
      </c>
      <c r="S12" s="60">
        <v>0.69599999999999995</v>
      </c>
      <c r="T12" s="60">
        <v>0.76</v>
      </c>
      <c r="U12" s="60">
        <v>0.85953230653788193</v>
      </c>
      <c r="V12" s="60">
        <v>0.68990772446278115</v>
      </c>
      <c r="W12" s="60">
        <v>0.78134511985186128</v>
      </c>
      <c r="X12" s="60">
        <v>0.84405851981556435</v>
      </c>
      <c r="Y12" s="60">
        <v>0.83671977251206853</v>
      </c>
      <c r="Z12" s="60">
        <v>0.80395296815318373</v>
      </c>
      <c r="AA12" s="60">
        <v>0.74679843499517851</v>
      </c>
      <c r="AB12" s="60">
        <v>0.79408679242940594</v>
      </c>
      <c r="AC12" s="60">
        <v>0.77691671383168615</v>
      </c>
      <c r="AD12" s="60">
        <v>0.75150732899509409</v>
      </c>
      <c r="AE12" s="60">
        <v>0.77014160660634068</v>
      </c>
      <c r="AF12" s="60">
        <v>0.78874418056455886</v>
      </c>
      <c r="AG12" s="60">
        <v>0.81032180243828889</v>
      </c>
      <c r="AH12" s="60">
        <v>0.74659583308600941</v>
      </c>
      <c r="AI12" s="60">
        <v>0.75717526326916595</v>
      </c>
      <c r="AJ12" s="60">
        <v>0.79521607632650537</v>
      </c>
      <c r="AK12" s="60">
        <v>0.79323863296291119</v>
      </c>
      <c r="AL12" s="60">
        <v>0.74808229234708923</v>
      </c>
      <c r="AM12" s="60">
        <v>0.73356991378667269</v>
      </c>
      <c r="AN12" s="60">
        <v>0.92400399170952641</v>
      </c>
      <c r="AO12" s="60">
        <v>0.94776659959758547</v>
      </c>
      <c r="AP12" s="60">
        <v>0.6563474600593131</v>
      </c>
      <c r="AQ12" s="60">
        <v>0.71423244714568035</v>
      </c>
      <c r="AR12" s="60">
        <v>0.7361130175532995</v>
      </c>
      <c r="AS12" s="60">
        <v>0.87982299637207639</v>
      </c>
      <c r="AT12" s="60">
        <v>0.59885471397367018</v>
      </c>
      <c r="AU12" s="60">
        <v>0.63948162675717257</v>
      </c>
      <c r="AV12" s="60">
        <v>0.72349830815197413</v>
      </c>
      <c r="AW12" s="60">
        <v>0.58928673314779478</v>
      </c>
    </row>
    <row r="13" spans="1:49" s="92" customFormat="1" x14ac:dyDescent="0.25">
      <c r="A13" s="31" t="s">
        <v>115</v>
      </c>
      <c r="B13" s="60" t="s">
        <v>3</v>
      </c>
      <c r="C13" s="60" t="s">
        <v>3</v>
      </c>
      <c r="D13" s="60" t="s">
        <v>3</v>
      </c>
      <c r="E13" s="60" t="s">
        <v>3</v>
      </c>
      <c r="F13" s="60" t="s">
        <v>3</v>
      </c>
      <c r="G13" s="60" t="s">
        <v>3</v>
      </c>
      <c r="H13" s="60" t="s">
        <v>3</v>
      </c>
      <c r="I13" s="60" t="s">
        <v>3</v>
      </c>
      <c r="J13" s="60" t="s">
        <v>3</v>
      </c>
      <c r="K13" s="60" t="s">
        <v>3</v>
      </c>
      <c r="L13" s="93">
        <v>56921</v>
      </c>
      <c r="M13" s="60" t="s">
        <v>3</v>
      </c>
      <c r="N13" s="60" t="s">
        <v>3</v>
      </c>
      <c r="O13" s="60" t="s">
        <v>3</v>
      </c>
      <c r="P13" s="60" t="s">
        <v>3</v>
      </c>
      <c r="Q13" s="60" t="s">
        <v>3</v>
      </c>
      <c r="R13" s="60" t="s">
        <v>3</v>
      </c>
      <c r="S13" s="60" t="s">
        <v>3</v>
      </c>
      <c r="T13" s="60" t="s">
        <v>3</v>
      </c>
      <c r="U13" s="60" t="s">
        <v>3</v>
      </c>
      <c r="V13" s="60" t="s">
        <v>3</v>
      </c>
      <c r="W13" s="60" t="s">
        <v>3</v>
      </c>
      <c r="X13" s="60" t="s">
        <v>3</v>
      </c>
      <c r="Y13" s="60" t="s">
        <v>3</v>
      </c>
      <c r="Z13" s="60" t="s">
        <v>3</v>
      </c>
      <c r="AA13" s="60" t="s">
        <v>3</v>
      </c>
      <c r="AB13" s="60" t="s">
        <v>3</v>
      </c>
      <c r="AC13" s="60" t="s">
        <v>3</v>
      </c>
      <c r="AD13" s="60" t="s">
        <v>3</v>
      </c>
      <c r="AE13" s="60" t="s">
        <v>3</v>
      </c>
      <c r="AF13" s="60" t="s">
        <v>3</v>
      </c>
      <c r="AG13" s="60" t="s">
        <v>3</v>
      </c>
      <c r="AH13" s="60" t="s">
        <v>3</v>
      </c>
      <c r="AI13" s="60" t="s">
        <v>3</v>
      </c>
      <c r="AJ13" s="60" t="s">
        <v>3</v>
      </c>
      <c r="AK13" s="60" t="s">
        <v>3</v>
      </c>
      <c r="AL13" s="60" t="s">
        <v>3</v>
      </c>
      <c r="AM13" s="60"/>
      <c r="AN13" s="60">
        <v>154956</v>
      </c>
      <c r="AO13" s="60">
        <v>153054</v>
      </c>
      <c r="AP13" s="60"/>
      <c r="AQ13" s="60"/>
      <c r="AR13" s="60"/>
      <c r="AS13" s="60"/>
      <c r="AT13" s="60"/>
      <c r="AU13" s="60"/>
      <c r="AV13" s="60"/>
      <c r="AW13" s="60"/>
    </row>
    <row r="14" spans="1:49" s="92" customFormat="1" x14ac:dyDescent="0.25">
      <c r="A14" s="44" t="s">
        <v>116</v>
      </c>
      <c r="B14" s="60" t="s">
        <v>3</v>
      </c>
      <c r="C14" s="60" t="s">
        <v>3</v>
      </c>
      <c r="D14" s="60" t="s">
        <v>3</v>
      </c>
      <c r="E14" s="60" t="s">
        <v>3</v>
      </c>
      <c r="F14" s="60" t="s">
        <v>3</v>
      </c>
      <c r="G14" s="60" t="s">
        <v>3</v>
      </c>
      <c r="H14" s="60" t="s">
        <v>3</v>
      </c>
      <c r="I14" s="60" t="s">
        <v>3</v>
      </c>
      <c r="J14" s="60" t="s">
        <v>3</v>
      </c>
      <c r="K14" s="60" t="s">
        <v>3</v>
      </c>
      <c r="L14" s="60">
        <v>0.54600000000000004</v>
      </c>
      <c r="M14" s="60" t="s">
        <v>3</v>
      </c>
      <c r="N14" s="60" t="s">
        <v>3</v>
      </c>
      <c r="O14" s="60" t="s">
        <v>3</v>
      </c>
      <c r="P14" s="60" t="s">
        <v>3</v>
      </c>
      <c r="Q14" s="60" t="s">
        <v>3</v>
      </c>
      <c r="R14" s="60" t="s">
        <v>3</v>
      </c>
      <c r="S14" s="60" t="s">
        <v>3</v>
      </c>
      <c r="T14" s="60" t="s">
        <v>3</v>
      </c>
      <c r="U14" s="60" t="s">
        <v>3</v>
      </c>
      <c r="V14" s="60" t="s">
        <v>3</v>
      </c>
      <c r="W14" s="60" t="s">
        <v>3</v>
      </c>
      <c r="X14" s="60" t="s">
        <v>3</v>
      </c>
      <c r="Y14" s="60" t="s">
        <v>3</v>
      </c>
      <c r="Z14" s="60" t="s">
        <v>3</v>
      </c>
      <c r="AA14" s="60" t="s">
        <v>3</v>
      </c>
      <c r="AB14" s="60" t="s">
        <v>3</v>
      </c>
      <c r="AC14" s="60" t="s">
        <v>3</v>
      </c>
      <c r="AD14" s="60" t="s">
        <v>3</v>
      </c>
      <c r="AE14" s="60" t="s">
        <v>3</v>
      </c>
      <c r="AF14" s="60" t="s">
        <v>3</v>
      </c>
      <c r="AG14" s="60" t="s">
        <v>3</v>
      </c>
      <c r="AH14" s="60" t="s">
        <v>3</v>
      </c>
      <c r="AI14" s="60" t="s">
        <v>3</v>
      </c>
      <c r="AJ14" s="60" t="s">
        <v>3</v>
      </c>
      <c r="AK14" s="60" t="s">
        <v>3</v>
      </c>
      <c r="AL14" s="60" t="s">
        <v>3</v>
      </c>
      <c r="AM14" s="60"/>
      <c r="AN14" s="60">
        <v>0.84964195242847274</v>
      </c>
      <c r="AO14" s="60">
        <v>0.72460172801514977</v>
      </c>
      <c r="AP14" s="60"/>
      <c r="AQ14" s="60"/>
      <c r="AR14" s="60"/>
      <c r="AS14" s="60"/>
      <c r="AT14" s="60"/>
      <c r="AU14" s="60"/>
      <c r="AV14" s="60"/>
      <c r="AW14" s="60"/>
    </row>
    <row r="15" spans="1:49" x14ac:dyDescent="0.25">
      <c r="A15" s="20" t="s">
        <v>117</v>
      </c>
      <c r="B15" s="94">
        <v>-4414</v>
      </c>
      <c r="C15" s="94">
        <v>-5537</v>
      </c>
      <c r="D15" s="94">
        <v>-5209</v>
      </c>
      <c r="E15" s="94">
        <v>-5275</v>
      </c>
      <c r="F15" s="94">
        <v>-5056</v>
      </c>
      <c r="G15" s="94">
        <v>-6010</v>
      </c>
      <c r="H15" s="94">
        <v>-6523</v>
      </c>
      <c r="I15" s="94">
        <v>-8142</v>
      </c>
      <c r="J15" s="94">
        <v>-8357</v>
      </c>
      <c r="K15" s="94">
        <v>-9509</v>
      </c>
      <c r="L15" s="94">
        <v>-11208</v>
      </c>
      <c r="M15" s="94">
        <v>-11594</v>
      </c>
      <c r="N15" s="94">
        <v>-11892</v>
      </c>
      <c r="O15" s="94">
        <v>-12057</v>
      </c>
      <c r="P15" s="94">
        <v>-13259</v>
      </c>
      <c r="Q15" s="94">
        <v>-16879</v>
      </c>
      <c r="R15" s="94">
        <v>-18574</v>
      </c>
      <c r="S15" s="94">
        <v>-21824</v>
      </c>
      <c r="T15" s="94">
        <v>-23180</v>
      </c>
      <c r="U15" s="94">
        <v>-23856.775479999997</v>
      </c>
      <c r="V15" s="94">
        <v>-24335.447370000002</v>
      </c>
      <c r="W15" s="94">
        <v>-25184.53922000001</v>
      </c>
      <c r="X15" s="94">
        <v>-25917.825549999987</v>
      </c>
      <c r="Y15" s="94">
        <v>-27306.865609999968</v>
      </c>
      <c r="Z15" s="94">
        <v>-27847</v>
      </c>
      <c r="AA15" s="94">
        <v>-27223</v>
      </c>
      <c r="AB15" s="94">
        <v>-26751</v>
      </c>
      <c r="AC15" s="94">
        <v>-26500</v>
      </c>
      <c r="AD15" s="94">
        <v>-26479</v>
      </c>
      <c r="AE15" s="94">
        <v>-26381</v>
      </c>
      <c r="AF15" s="94">
        <v>-26743</v>
      </c>
      <c r="AG15" s="94">
        <v>-26729</v>
      </c>
      <c r="AH15" s="94">
        <v>-27069</v>
      </c>
      <c r="AI15" s="94">
        <v>-27274</v>
      </c>
      <c r="AJ15" s="94">
        <v>-27468</v>
      </c>
      <c r="AK15" s="94">
        <v>-27830</v>
      </c>
      <c r="AL15" s="94">
        <v>-31104</v>
      </c>
      <c r="AM15" s="94">
        <v>-31524</v>
      </c>
      <c r="AN15" s="94">
        <v>-31948</v>
      </c>
      <c r="AO15" s="94">
        <v>-33446</v>
      </c>
      <c r="AP15" s="94">
        <v>-37005</v>
      </c>
      <c r="AQ15" s="94">
        <v>-37281</v>
      </c>
      <c r="AR15" s="94">
        <v>-36509</v>
      </c>
      <c r="AS15" s="94">
        <v>-38205</v>
      </c>
      <c r="AT15" s="94">
        <v>-37144</v>
      </c>
      <c r="AU15" s="94">
        <v>-38727</v>
      </c>
      <c r="AV15" s="94">
        <v>-39679</v>
      </c>
      <c r="AW15" s="94">
        <v>-39834</v>
      </c>
    </row>
    <row r="16" spans="1:49" x14ac:dyDescent="0.25">
      <c r="A16" s="12" t="s">
        <v>19</v>
      </c>
      <c r="B16" s="14">
        <v>30735</v>
      </c>
      <c r="C16" s="14">
        <v>44136</v>
      </c>
      <c r="D16" s="14">
        <v>50101</v>
      </c>
      <c r="E16" s="14">
        <v>39482</v>
      </c>
      <c r="F16" s="14">
        <v>36243</v>
      </c>
      <c r="G16" s="14">
        <v>51721</v>
      </c>
      <c r="H16" s="14">
        <v>58544</v>
      </c>
      <c r="I16" s="14">
        <v>62746</v>
      </c>
      <c r="J16" s="14">
        <v>52572</v>
      </c>
      <c r="K16" s="14">
        <v>72866</v>
      </c>
      <c r="L16" s="14">
        <v>153918</v>
      </c>
      <c r="M16" s="14">
        <v>85738</v>
      </c>
      <c r="N16" s="14">
        <v>70133</v>
      </c>
      <c r="O16" s="14">
        <v>59208</v>
      </c>
      <c r="P16" s="14">
        <v>64419</v>
      </c>
      <c r="Q16" s="14">
        <v>99942</v>
      </c>
      <c r="R16" s="14">
        <v>79952</v>
      </c>
      <c r="S16" s="14">
        <v>78351</v>
      </c>
      <c r="T16" s="14">
        <v>89270</v>
      </c>
      <c r="U16" s="14">
        <v>119326.69473999999</v>
      </c>
      <c r="V16" s="14">
        <v>78338</v>
      </c>
      <c r="W16" s="14">
        <v>97181.919999999984</v>
      </c>
      <c r="X16" s="14">
        <v>108812.48350000003</v>
      </c>
      <c r="Y16" s="14">
        <v>116726.91275000003</v>
      </c>
      <c r="Z16" s="14">
        <v>101177</v>
      </c>
      <c r="AA16" s="14">
        <v>94364</v>
      </c>
      <c r="AB16" s="14">
        <v>101174</v>
      </c>
      <c r="AC16" s="14">
        <v>116260</v>
      </c>
      <c r="AD16" s="14">
        <v>99285</v>
      </c>
      <c r="AE16" s="14">
        <v>104091</v>
      </c>
      <c r="AF16" s="14">
        <v>107099</v>
      </c>
      <c r="AG16" s="14">
        <v>123751</v>
      </c>
      <c r="AH16" s="14">
        <v>98710</v>
      </c>
      <c r="AI16" s="14">
        <v>105240</v>
      </c>
      <c r="AJ16" s="14">
        <v>113725</v>
      </c>
      <c r="AK16" s="14">
        <v>131208</v>
      </c>
      <c r="AL16" s="14">
        <v>98309</v>
      </c>
      <c r="AM16" s="14">
        <v>106148</v>
      </c>
      <c r="AN16" s="14">
        <v>136570</v>
      </c>
      <c r="AO16" s="14">
        <v>166746</v>
      </c>
      <c r="AP16" s="14">
        <v>65907</v>
      </c>
      <c r="AQ16" s="14">
        <v>77649</v>
      </c>
      <c r="AR16" s="14">
        <v>97560</v>
      </c>
      <c r="AS16" s="14">
        <v>124037</v>
      </c>
      <c r="AT16" s="14">
        <v>64296</v>
      </c>
      <c r="AU16" s="14">
        <v>70178</v>
      </c>
      <c r="AV16" s="14">
        <v>113843</v>
      </c>
      <c r="AW16" s="14">
        <v>146073</v>
      </c>
    </row>
    <row r="17" spans="1:49" x14ac:dyDescent="0.25">
      <c r="A17" s="12" t="s">
        <v>118</v>
      </c>
      <c r="B17" s="60">
        <v>0.54574995116927394</v>
      </c>
      <c r="C17" s="60">
        <v>0.66170914542728632</v>
      </c>
      <c r="D17" s="60">
        <v>0.74104039403038058</v>
      </c>
      <c r="E17" s="60">
        <v>0.54119775746028265</v>
      </c>
      <c r="F17" s="60">
        <v>0.52612249045538351</v>
      </c>
      <c r="G17" s="60">
        <v>0.64132577777226685</v>
      </c>
      <c r="H17" s="60">
        <v>0.69072760951897783</v>
      </c>
      <c r="I17" s="60">
        <v>0.65900000000000003</v>
      </c>
      <c r="J17" s="60">
        <v>0.57999999999999996</v>
      </c>
      <c r="K17" s="60">
        <v>0.751</v>
      </c>
      <c r="L17" s="60">
        <v>1.476</v>
      </c>
      <c r="M17" s="60">
        <v>0.72399999999999998</v>
      </c>
      <c r="N17" s="60">
        <v>0.68400000000000005</v>
      </c>
      <c r="O17" s="60">
        <v>0.54800000000000004</v>
      </c>
      <c r="P17" s="60">
        <v>0.56999999999999995</v>
      </c>
      <c r="Q17" s="60">
        <v>0.71299999999999997</v>
      </c>
      <c r="R17" s="60">
        <v>0.60899999999999999</v>
      </c>
      <c r="S17" s="60">
        <v>0.54500000000000004</v>
      </c>
      <c r="T17" s="60">
        <v>0.60299999999999998</v>
      </c>
      <c r="U17" s="60">
        <v>0.71631976096000183</v>
      </c>
      <c r="V17" s="60">
        <v>0.52638722769483004</v>
      </c>
      <c r="W17" s="60">
        <v>0.62053457633612152</v>
      </c>
      <c r="X17" s="60">
        <v>0.68168851098219563</v>
      </c>
      <c r="Y17" s="60">
        <v>0.67808896631249982</v>
      </c>
      <c r="Z17" s="60">
        <v>0.63043735629677167</v>
      </c>
      <c r="AA17" s="60">
        <v>0.57959228799036921</v>
      </c>
      <c r="AB17" s="60">
        <v>0.62803155862616933</v>
      </c>
      <c r="AC17" s="60">
        <v>0.632700596456093</v>
      </c>
      <c r="AD17" s="60">
        <v>0.59328110714733884</v>
      </c>
      <c r="AE17" s="60">
        <v>0.61442156150944738</v>
      </c>
      <c r="AF17" s="60">
        <v>0.63114502917084092</v>
      </c>
      <c r="AG17" s="60">
        <v>0.66638844612932413</v>
      </c>
      <c r="AH17" s="60">
        <v>0.58592034190063513</v>
      </c>
      <c r="AI17" s="60">
        <v>0.60133363045751409</v>
      </c>
      <c r="AJ17" s="60">
        <v>0.64051297359098414</v>
      </c>
      <c r="AK17" s="60">
        <v>0.65443010194920492</v>
      </c>
      <c r="AL17" s="60">
        <v>0.56828310972120255</v>
      </c>
      <c r="AM17" s="60">
        <v>0.56559779191576887</v>
      </c>
      <c r="AN17" s="60">
        <v>0.74882935441774778</v>
      </c>
      <c r="AO17" s="60">
        <v>0.78942360042608595</v>
      </c>
      <c r="AP17" s="60">
        <v>0.42033865875825122</v>
      </c>
      <c r="AQ17" s="60">
        <v>0.48254968492486672</v>
      </c>
      <c r="AR17" s="60">
        <v>0.53565839972327611</v>
      </c>
      <c r="AS17" s="60">
        <v>0.67264090063610682</v>
      </c>
      <c r="AT17" s="60">
        <v>0.37957376468504633</v>
      </c>
      <c r="AU17" s="60">
        <v>0.41207971720825359</v>
      </c>
      <c r="AV17" s="60">
        <v>0.53650433094243943</v>
      </c>
      <c r="AW17" s="60">
        <v>0.46302119323692936</v>
      </c>
    </row>
    <row r="18" spans="1:49" x14ac:dyDescent="0.25">
      <c r="A18" s="12" t="s">
        <v>119</v>
      </c>
      <c r="B18" s="14">
        <v>-5964</v>
      </c>
      <c r="C18" s="14">
        <v>564</v>
      </c>
      <c r="D18" s="14">
        <v>4153</v>
      </c>
      <c r="E18" s="14">
        <v>-1859</v>
      </c>
      <c r="F18" s="14">
        <v>4791</v>
      </c>
      <c r="G18" s="14">
        <v>-1702</v>
      </c>
      <c r="H18" s="14">
        <v>-11566</v>
      </c>
      <c r="I18" s="14">
        <v>-12400</v>
      </c>
      <c r="J18" s="14">
        <v>-10894</v>
      </c>
      <c r="K18" s="14">
        <v>-9021</v>
      </c>
      <c r="L18" s="14">
        <v>-13699</v>
      </c>
      <c r="M18" s="14">
        <v>-15611</v>
      </c>
      <c r="N18" s="14">
        <v>-12800</v>
      </c>
      <c r="O18" s="14">
        <v>-11177</v>
      </c>
      <c r="P18" s="14">
        <v>-7741</v>
      </c>
      <c r="Q18" s="14">
        <v>-31188</v>
      </c>
      <c r="R18" s="14">
        <v>-20591</v>
      </c>
      <c r="S18" s="14">
        <v>-21182</v>
      </c>
      <c r="T18" s="14">
        <v>-31485</v>
      </c>
      <c r="U18" s="14">
        <v>-39653</v>
      </c>
      <c r="V18" s="14">
        <v>-28143</v>
      </c>
      <c r="W18" s="14">
        <v>-37759</v>
      </c>
      <c r="X18" s="14">
        <v>-40123</v>
      </c>
      <c r="Y18" s="14">
        <v>-53931</v>
      </c>
      <c r="Z18" s="14">
        <v>-51853</v>
      </c>
      <c r="AA18" s="14">
        <v>-52919</v>
      </c>
      <c r="AB18" s="14">
        <v>-53816</v>
      </c>
      <c r="AC18" s="14">
        <v>-51179</v>
      </c>
      <c r="AD18" s="14">
        <v>-43478</v>
      </c>
      <c r="AE18" s="14">
        <v>-43387</v>
      </c>
      <c r="AF18" s="14">
        <v>-42827</v>
      </c>
      <c r="AG18" s="14">
        <v>-39688</v>
      </c>
      <c r="AH18" s="14">
        <v>-26175</v>
      </c>
      <c r="AI18" s="14">
        <v>-30114</v>
      </c>
      <c r="AJ18" s="14">
        <v>-31957</v>
      </c>
      <c r="AK18" s="14">
        <v>-31131</v>
      </c>
      <c r="AL18" s="14">
        <v>-27852</v>
      </c>
      <c r="AM18" s="14">
        <v>-29061</v>
      </c>
      <c r="AN18" s="14">
        <v>-27323</v>
      </c>
      <c r="AO18" s="14">
        <v>-23095</v>
      </c>
      <c r="AP18" s="14">
        <v>-25187</v>
      </c>
      <c r="AQ18" s="14">
        <v>-19562</v>
      </c>
      <c r="AR18" s="14">
        <v>-20869</v>
      </c>
      <c r="AS18" s="14">
        <v>-26941</v>
      </c>
      <c r="AT18" s="14">
        <v>-7504</v>
      </c>
      <c r="AU18" s="14">
        <v>365522</v>
      </c>
      <c r="AV18" s="14">
        <v>-211533</v>
      </c>
      <c r="AW18" s="14">
        <v>-20848.000000000004</v>
      </c>
    </row>
    <row r="19" spans="1:49" x14ac:dyDescent="0.25">
      <c r="A19" s="12" t="s">
        <v>120</v>
      </c>
      <c r="B19" s="14">
        <v>-9483</v>
      </c>
      <c r="C19" s="14">
        <v>-6989</v>
      </c>
      <c r="D19" s="14">
        <v>-11374</v>
      </c>
      <c r="E19" s="14">
        <v>-6128</v>
      </c>
      <c r="F19" s="14">
        <v>9546</v>
      </c>
      <c r="G19" s="14">
        <v>-7040</v>
      </c>
      <c r="H19" s="14">
        <v>-16261</v>
      </c>
      <c r="I19" s="14">
        <v>-3574</v>
      </c>
      <c r="J19" s="14">
        <v>-9464</v>
      </c>
      <c r="K19" s="14">
        <v>-9797</v>
      </c>
      <c r="L19" s="14">
        <v>-11269</v>
      </c>
      <c r="M19" s="14">
        <v>-17031</v>
      </c>
      <c r="N19" s="14">
        <v>-9995</v>
      </c>
      <c r="O19" s="14">
        <v>-12487</v>
      </c>
      <c r="P19" s="14">
        <v>-11714</v>
      </c>
      <c r="Q19" s="14">
        <v>-12314</v>
      </c>
      <c r="R19" s="14">
        <v>-11226</v>
      </c>
      <c r="S19" s="14">
        <v>-7035</v>
      </c>
      <c r="T19" s="14">
        <v>9298</v>
      </c>
      <c r="U19" s="14">
        <v>-14315</v>
      </c>
      <c r="V19" s="14">
        <v>-5067</v>
      </c>
      <c r="W19" s="14">
        <v>-11523</v>
      </c>
      <c r="X19" s="14">
        <v>-10247</v>
      </c>
      <c r="Y19" s="14">
        <v>-20610</v>
      </c>
      <c r="Z19" s="14">
        <v>-10612</v>
      </c>
      <c r="AA19" s="14">
        <v>-6357</v>
      </c>
      <c r="AB19" s="14">
        <v>-6735</v>
      </c>
      <c r="AC19" s="14">
        <v>-15309</v>
      </c>
      <c r="AD19" s="14">
        <v>-5188</v>
      </c>
      <c r="AE19" s="14">
        <v>-9729</v>
      </c>
      <c r="AF19" s="14">
        <v>-11211</v>
      </c>
      <c r="AG19" s="14">
        <v>-17415</v>
      </c>
      <c r="AH19" s="14">
        <v>-14431</v>
      </c>
      <c r="AI19" s="14">
        <v>-14559</v>
      </c>
      <c r="AJ19" s="14">
        <v>-16190</v>
      </c>
      <c r="AK19" s="14">
        <v>-24000</v>
      </c>
      <c r="AL19" s="14">
        <v>-15004</v>
      </c>
      <c r="AM19" s="14">
        <v>-16975</v>
      </c>
      <c r="AN19" s="14">
        <v>-22332</v>
      </c>
      <c r="AO19" s="14">
        <v>-31830</v>
      </c>
      <c r="AP19" s="14">
        <v>-28267</v>
      </c>
      <c r="AQ19" s="14">
        <v>-11798</v>
      </c>
      <c r="AR19" s="14">
        <v>-15125</v>
      </c>
      <c r="AS19" s="14">
        <v>-15080</v>
      </c>
      <c r="AT19" s="14">
        <v>-16952</v>
      </c>
      <c r="AU19" s="14">
        <v>-156692</v>
      </c>
      <c r="AV19" s="14">
        <v>39733</v>
      </c>
      <c r="AW19" s="14">
        <v>-42337</v>
      </c>
    </row>
    <row r="20" spans="1:49" s="89" customFormat="1" x14ac:dyDescent="0.25">
      <c r="A20" s="50" t="s">
        <v>72</v>
      </c>
      <c r="B20" s="95">
        <v>15288</v>
      </c>
      <c r="C20" s="95">
        <v>37711</v>
      </c>
      <c r="D20" s="95">
        <v>42880</v>
      </c>
      <c r="E20" s="95">
        <v>31495</v>
      </c>
      <c r="F20" s="95">
        <v>50580</v>
      </c>
      <c r="G20" s="95">
        <v>42979</v>
      </c>
      <c r="H20" s="95">
        <v>30717</v>
      </c>
      <c r="I20" s="95">
        <v>46772</v>
      </c>
      <c r="J20" s="95">
        <v>32214</v>
      </c>
      <c r="K20" s="95">
        <v>54048</v>
      </c>
      <c r="L20" s="95">
        <v>128950</v>
      </c>
      <c r="M20" s="95">
        <v>53096</v>
      </c>
      <c r="N20" s="95">
        <v>47338</v>
      </c>
      <c r="O20" s="95">
        <v>35544</v>
      </c>
      <c r="P20" s="95">
        <v>44963</v>
      </c>
      <c r="Q20" s="95">
        <v>56440</v>
      </c>
      <c r="R20" s="95">
        <v>48135</v>
      </c>
      <c r="S20" s="95">
        <v>50134</v>
      </c>
      <c r="T20" s="95">
        <v>67082</v>
      </c>
      <c r="U20" s="95">
        <v>65358.694739999992</v>
      </c>
      <c r="V20" s="95">
        <v>45128</v>
      </c>
      <c r="W20" s="95">
        <v>47899.919999999984</v>
      </c>
      <c r="X20" s="95">
        <v>58442.483500000031</v>
      </c>
      <c r="Y20" s="95">
        <v>42185.912750000032</v>
      </c>
      <c r="Z20" s="95">
        <v>38712</v>
      </c>
      <c r="AA20" s="95">
        <v>35088</v>
      </c>
      <c r="AB20" s="95">
        <v>40623</v>
      </c>
      <c r="AC20" s="95">
        <v>49772</v>
      </c>
      <c r="AD20" s="95">
        <v>50619</v>
      </c>
      <c r="AE20" s="95">
        <v>50975</v>
      </c>
      <c r="AF20" s="95">
        <v>53061</v>
      </c>
      <c r="AG20" s="95">
        <v>66648</v>
      </c>
      <c r="AH20" s="95">
        <v>58104</v>
      </c>
      <c r="AI20" s="95">
        <v>60567</v>
      </c>
      <c r="AJ20" s="95">
        <v>65578</v>
      </c>
      <c r="AK20" s="95">
        <v>76077</v>
      </c>
      <c r="AL20" s="95">
        <v>55453</v>
      </c>
      <c r="AM20" s="95">
        <v>60112</v>
      </c>
      <c r="AN20" s="95">
        <v>86915</v>
      </c>
      <c r="AO20" s="95">
        <v>111821</v>
      </c>
      <c r="AP20" s="95">
        <v>12453</v>
      </c>
      <c r="AQ20" s="95">
        <v>46289</v>
      </c>
      <c r="AR20" s="95">
        <v>61566</v>
      </c>
      <c r="AS20" s="95">
        <v>82016</v>
      </c>
      <c r="AT20" s="95">
        <v>39840</v>
      </c>
      <c r="AU20" s="95">
        <v>279008</v>
      </c>
      <c r="AV20" s="95">
        <v>-57957</v>
      </c>
      <c r="AW20" s="95">
        <v>82888</v>
      </c>
    </row>
    <row r="21" spans="1:49" x14ac:dyDescent="0.25">
      <c r="A21" s="44" t="s">
        <v>73</v>
      </c>
      <c r="B21" s="64">
        <v>0.27146332368556564</v>
      </c>
      <c r="C21" s="64">
        <v>0.56538230884557716</v>
      </c>
      <c r="D21" s="64">
        <v>0.63423508704462428</v>
      </c>
      <c r="E21" s="64">
        <v>0.43171631050128167</v>
      </c>
      <c r="F21" s="64">
        <v>0.73424593900155322</v>
      </c>
      <c r="G21" s="64">
        <v>0.53292744925415703</v>
      </c>
      <c r="H21" s="64">
        <v>0.3624125440966528</v>
      </c>
      <c r="I21" s="64">
        <v>0.49099999999999999</v>
      </c>
      <c r="J21" s="64">
        <v>0.35499999999999998</v>
      </c>
      <c r="K21" s="64">
        <v>0.55700000000000005</v>
      </c>
      <c r="L21" s="64">
        <v>1.236</v>
      </c>
      <c r="M21" s="64">
        <v>0.44800000000000001</v>
      </c>
      <c r="N21" s="64">
        <v>0.46200000000000002</v>
      </c>
      <c r="O21" s="64">
        <v>0.32900000000000001</v>
      </c>
      <c r="P21" s="64">
        <v>0.39800000000000002</v>
      </c>
      <c r="Q21" s="64">
        <v>0.40300000000000002</v>
      </c>
      <c r="R21" s="64">
        <v>0.36699999999999999</v>
      </c>
      <c r="S21" s="64">
        <v>0.34899999999999998</v>
      </c>
      <c r="T21" s="64">
        <v>0.45300000000000001</v>
      </c>
      <c r="U21" s="64">
        <v>0.39234912770210639</v>
      </c>
      <c r="V21" s="64">
        <v>0.30323473679966673</v>
      </c>
      <c r="W21" s="64">
        <v>0.30585479854415415</v>
      </c>
      <c r="X21" s="64">
        <v>0.36613050519351986</v>
      </c>
      <c r="Y21" s="64">
        <v>0.24506603743442895</v>
      </c>
      <c r="Z21" s="64">
        <v>0.24121579941054416</v>
      </c>
      <c r="AA21" s="64">
        <v>0.21551369379218849</v>
      </c>
      <c r="AB21" s="64">
        <v>0.25216484478295687</v>
      </c>
      <c r="AC21" s="64">
        <v>0.27086507901954809</v>
      </c>
      <c r="AD21" s="64">
        <v>0.30247566462900882</v>
      </c>
      <c r="AE21" s="64">
        <v>0.30089190321876125</v>
      </c>
      <c r="AF21" s="64">
        <v>0.31269373563557074</v>
      </c>
      <c r="AG21" s="64">
        <v>0.33300000000000002</v>
      </c>
      <c r="AH21" s="64">
        <v>0.34489226568528519</v>
      </c>
      <c r="AI21" s="64">
        <v>0.34607538954694278</v>
      </c>
      <c r="AJ21" s="64">
        <v>0.36899999999999999</v>
      </c>
      <c r="AK21" s="64">
        <v>0.379</v>
      </c>
      <c r="AL21" s="64">
        <v>0.32055054250750031</v>
      </c>
      <c r="AM21" s="64">
        <v>0.32030009484531685</v>
      </c>
      <c r="AN21" s="64">
        <v>0.47656515588503001</v>
      </c>
      <c r="AO21" s="64">
        <v>0.52939282755355666</v>
      </c>
      <c r="AP21" s="64">
        <v>7.9422175452023347E-2</v>
      </c>
      <c r="AQ21" s="64">
        <v>0.28766297525386231</v>
      </c>
      <c r="AR21" s="64">
        <v>0.33803141694714245</v>
      </c>
      <c r="AS21" s="64">
        <v>0.44476499840024297</v>
      </c>
      <c r="AT21" s="64">
        <v>0.2351968829328768</v>
      </c>
      <c r="AU21" s="64">
        <v>1.6383131143498022</v>
      </c>
      <c r="AV21" s="64">
        <v>-0.27313213380208679</v>
      </c>
      <c r="AW21" s="64">
        <v>0.26273781373027594</v>
      </c>
    </row>
    <row r="22" spans="1:49" s="89" customFormat="1" x14ac:dyDescent="0.25">
      <c r="A22" s="29" t="s">
        <v>4</v>
      </c>
      <c r="B22" s="88">
        <v>19702</v>
      </c>
      <c r="C22" s="88">
        <v>43248</v>
      </c>
      <c r="D22" s="88">
        <v>48089</v>
      </c>
      <c r="E22" s="88">
        <v>36770</v>
      </c>
      <c r="F22" s="88">
        <v>55636</v>
      </c>
      <c r="G22" s="88">
        <v>48989</v>
      </c>
      <c r="H22" s="88">
        <v>37240</v>
      </c>
      <c r="I22" s="88">
        <v>54914</v>
      </c>
      <c r="J22" s="88">
        <v>40571</v>
      </c>
      <c r="K22" s="88">
        <v>63557</v>
      </c>
      <c r="L22" s="88">
        <v>140158</v>
      </c>
      <c r="M22" s="88">
        <v>64690</v>
      </c>
      <c r="N22" s="88">
        <v>59230</v>
      </c>
      <c r="O22" s="88">
        <v>47601</v>
      </c>
      <c r="P22" s="88">
        <v>58222</v>
      </c>
      <c r="Q22" s="88">
        <v>73319</v>
      </c>
      <c r="R22" s="88">
        <v>66709</v>
      </c>
      <c r="S22" s="88">
        <v>71958</v>
      </c>
      <c r="T22" s="88">
        <v>90262</v>
      </c>
      <c r="U22" s="88">
        <v>89215.470219999988</v>
      </c>
      <c r="V22" s="88">
        <v>69463.447370000009</v>
      </c>
      <c r="W22" s="88">
        <v>73084.45921999999</v>
      </c>
      <c r="X22" s="88">
        <v>84360.309050000011</v>
      </c>
      <c r="Y22" s="88">
        <v>69492.778359999997</v>
      </c>
      <c r="Z22" s="88">
        <v>66559</v>
      </c>
      <c r="AA22" s="88">
        <v>62311</v>
      </c>
      <c r="AB22" s="88">
        <v>67374</v>
      </c>
      <c r="AC22" s="88">
        <v>76272</v>
      </c>
      <c r="AD22" s="88">
        <v>77098</v>
      </c>
      <c r="AE22" s="88">
        <v>77356</v>
      </c>
      <c r="AF22" s="88">
        <v>79804</v>
      </c>
      <c r="AG22" s="88">
        <v>88517</v>
      </c>
      <c r="AH22" s="88">
        <v>85173</v>
      </c>
      <c r="AI22" s="88">
        <v>87841</v>
      </c>
      <c r="AJ22" s="88">
        <v>93046</v>
      </c>
      <c r="AK22" s="88">
        <v>103907</v>
      </c>
      <c r="AL22" s="88">
        <v>86557</v>
      </c>
      <c r="AM22" s="88">
        <v>91636</v>
      </c>
      <c r="AN22" s="88">
        <v>118863</v>
      </c>
      <c r="AO22" s="88">
        <v>145267</v>
      </c>
      <c r="AP22" s="88">
        <v>49458</v>
      </c>
      <c r="AQ22" s="88">
        <v>83570</v>
      </c>
      <c r="AR22" s="88">
        <v>98075</v>
      </c>
      <c r="AS22" s="88">
        <v>120221</v>
      </c>
      <c r="AT22" s="88">
        <v>76984</v>
      </c>
      <c r="AU22" s="88">
        <v>317735</v>
      </c>
      <c r="AV22" s="88">
        <v>-18278</v>
      </c>
      <c r="AW22" s="88">
        <v>122722</v>
      </c>
    </row>
    <row r="23" spans="1:49" x14ac:dyDescent="0.25">
      <c r="A23" s="44" t="s">
        <v>74</v>
      </c>
      <c r="B23" s="64">
        <v>0.3498410781824316</v>
      </c>
      <c r="C23" s="64">
        <v>0.64839580209895054</v>
      </c>
      <c r="D23" s="64">
        <v>0.71128104246476065</v>
      </c>
      <c r="E23" s="64">
        <v>0.50402313818485878</v>
      </c>
      <c r="F23" s="64">
        <v>0.80764149984757649</v>
      </c>
      <c r="G23" s="64">
        <v>0.60744975014569669</v>
      </c>
      <c r="H23" s="64">
        <v>0.439373739042203</v>
      </c>
      <c r="I23" s="64">
        <v>0.57699999999999996</v>
      </c>
      <c r="J23" s="64">
        <v>0.44700000000000001</v>
      </c>
      <c r="K23" s="64">
        <v>0.65500000000000003</v>
      </c>
      <c r="L23" s="64">
        <v>1.3440000000000001</v>
      </c>
      <c r="M23" s="64">
        <v>0.54600000000000004</v>
      </c>
      <c r="N23" s="64">
        <v>0.57799999999999996</v>
      </c>
      <c r="O23" s="64">
        <v>0.44</v>
      </c>
      <c r="P23" s="64">
        <v>0.51500000000000001</v>
      </c>
      <c r="Q23" s="64">
        <v>0.52300000000000002</v>
      </c>
      <c r="R23" s="64">
        <v>0.50800000000000001</v>
      </c>
      <c r="S23" s="64">
        <v>0.5</v>
      </c>
      <c r="T23" s="64">
        <v>0.61</v>
      </c>
      <c r="U23" s="64">
        <v>0.53556167327998649</v>
      </c>
      <c r="V23" s="64">
        <v>0.46675523356761778</v>
      </c>
      <c r="W23" s="64">
        <v>0.46666534205989396</v>
      </c>
      <c r="X23" s="64">
        <v>0.52850051402688858</v>
      </c>
      <c r="Y23" s="64">
        <v>0.40369684363399772</v>
      </c>
      <c r="Z23" s="64">
        <v>0.41473141126695623</v>
      </c>
      <c r="AA23" s="64">
        <v>0.38271984079699772</v>
      </c>
      <c r="AB23" s="64">
        <v>0.41822007858619342</v>
      </c>
      <c r="AC23" s="64">
        <v>0.41508119639514129</v>
      </c>
      <c r="AD23" s="64">
        <v>0.46070188647676413</v>
      </c>
      <c r="AE23" s="64">
        <v>0.45661194831565466</v>
      </c>
      <c r="AF23" s="64">
        <v>0.47029288702928868</v>
      </c>
      <c r="AG23" s="64">
        <v>0.47665639943135313</v>
      </c>
      <c r="AH23" s="64">
        <v>0.50556775687065947</v>
      </c>
      <c r="AI23" s="64">
        <v>0.50191702235859459</v>
      </c>
      <c r="AJ23" s="64">
        <v>0.52404634109251891</v>
      </c>
      <c r="AK23" s="64">
        <v>0.51826008020270131</v>
      </c>
      <c r="AL23" s="64">
        <v>0.50034972513338694</v>
      </c>
      <c r="AM23" s="64">
        <v>0.48827221671622068</v>
      </c>
      <c r="AN23" s="64">
        <v>0.65173979317680863</v>
      </c>
      <c r="AO23" s="64">
        <v>0.68773582672505618</v>
      </c>
      <c r="AP23" s="64">
        <v>0.31543097675308523</v>
      </c>
      <c r="AQ23" s="64">
        <v>0.51934573747467594</v>
      </c>
      <c r="AR23" s="64">
        <v>0.53848603477716583</v>
      </c>
      <c r="AS23" s="64">
        <v>0.65194709413621255</v>
      </c>
      <c r="AT23" s="64">
        <v>0.45447783222150068</v>
      </c>
      <c r="AU23" s="64">
        <v>1.865715023898721</v>
      </c>
      <c r="AV23" s="64">
        <v>-8.6138156592552098E-2</v>
      </c>
      <c r="AW23" s="64">
        <v>0.38900335364114136</v>
      </c>
    </row>
    <row r="24" spans="1:49" x14ac:dyDescent="0.25">
      <c r="A24" s="12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</row>
    <row r="25" spans="1:49" x14ac:dyDescent="0.25">
      <c r="A25" s="12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</row>
    <row r="26" spans="1:49" x14ac:dyDescent="0.2">
      <c r="A26" s="4" t="s">
        <v>315</v>
      </c>
      <c r="B26" s="114" t="str">
        <f>B$1</f>
        <v>1Q10</v>
      </c>
      <c r="C26" s="114" t="str">
        <f t="shared" ref="C26:AW26" si="1">C$1</f>
        <v>2Q10</v>
      </c>
      <c r="D26" s="114" t="str">
        <f t="shared" si="1"/>
        <v>3Q10</v>
      </c>
      <c r="E26" s="114" t="str">
        <f t="shared" si="1"/>
        <v>4Q10</v>
      </c>
      <c r="F26" s="114" t="str">
        <f t="shared" si="1"/>
        <v>1Q11</v>
      </c>
      <c r="G26" s="114" t="str">
        <f t="shared" si="1"/>
        <v>2Q11</v>
      </c>
      <c r="H26" s="114" t="str">
        <f t="shared" si="1"/>
        <v>3Q11</v>
      </c>
      <c r="I26" s="114" t="str">
        <f t="shared" si="1"/>
        <v>4Q11</v>
      </c>
      <c r="J26" s="114" t="str">
        <f t="shared" si="1"/>
        <v>1Q12</v>
      </c>
      <c r="K26" s="114" t="str">
        <f t="shared" si="1"/>
        <v>2Q12</v>
      </c>
      <c r="L26" s="114" t="str">
        <f t="shared" si="1"/>
        <v>3Q12</v>
      </c>
      <c r="M26" s="114" t="str">
        <f t="shared" si="1"/>
        <v>4Q12</v>
      </c>
      <c r="N26" s="114" t="str">
        <f t="shared" si="1"/>
        <v>1Q13</v>
      </c>
      <c r="O26" s="114" t="str">
        <f t="shared" si="1"/>
        <v>2Q13</v>
      </c>
      <c r="P26" s="114" t="str">
        <f t="shared" si="1"/>
        <v>3Q13</v>
      </c>
      <c r="Q26" s="114" t="str">
        <f t="shared" si="1"/>
        <v>4Q13</v>
      </c>
      <c r="R26" s="114" t="str">
        <f t="shared" si="1"/>
        <v>1Q14</v>
      </c>
      <c r="S26" s="114" t="str">
        <f t="shared" si="1"/>
        <v>2Q14</v>
      </c>
      <c r="T26" s="114" t="str">
        <f t="shared" si="1"/>
        <v>3Q14</v>
      </c>
      <c r="U26" s="114" t="str">
        <f t="shared" si="1"/>
        <v>4Q14</v>
      </c>
      <c r="V26" s="114" t="str">
        <f t="shared" si="1"/>
        <v>1Q15</v>
      </c>
      <c r="W26" s="114" t="str">
        <f t="shared" si="1"/>
        <v>2Q15</v>
      </c>
      <c r="X26" s="114" t="str">
        <f t="shared" si="1"/>
        <v>3Q15</v>
      </c>
      <c r="Y26" s="114" t="str">
        <f t="shared" si="1"/>
        <v>4Q15</v>
      </c>
      <c r="Z26" s="114" t="str">
        <f t="shared" si="1"/>
        <v>1Q16</v>
      </c>
      <c r="AA26" s="114" t="str">
        <f t="shared" si="1"/>
        <v>2Q16</v>
      </c>
      <c r="AB26" s="114" t="str">
        <f t="shared" si="1"/>
        <v>3Q16</v>
      </c>
      <c r="AC26" s="114" t="str">
        <f t="shared" si="1"/>
        <v>4Q16</v>
      </c>
      <c r="AD26" s="114" t="str">
        <f t="shared" si="1"/>
        <v>1Q17</v>
      </c>
      <c r="AE26" s="114" t="str">
        <f t="shared" si="1"/>
        <v>2Q17</v>
      </c>
      <c r="AF26" s="114" t="str">
        <f t="shared" si="1"/>
        <v>3Q17</v>
      </c>
      <c r="AG26" s="114" t="str">
        <f t="shared" si="1"/>
        <v>4Q17</v>
      </c>
      <c r="AH26" s="114" t="str">
        <f t="shared" si="1"/>
        <v>1Q18</v>
      </c>
      <c r="AI26" s="114" t="str">
        <f t="shared" si="1"/>
        <v>2Q18</v>
      </c>
      <c r="AJ26" s="114" t="str">
        <f t="shared" si="1"/>
        <v>3Q18</v>
      </c>
      <c r="AK26" s="114" t="str">
        <f t="shared" si="1"/>
        <v>4Q18</v>
      </c>
      <c r="AL26" s="114" t="str">
        <f t="shared" si="1"/>
        <v>1Q19</v>
      </c>
      <c r="AM26" s="114" t="str">
        <f t="shared" si="1"/>
        <v>2Q19</v>
      </c>
      <c r="AN26" s="114" t="str">
        <f t="shared" si="1"/>
        <v>3Q19</v>
      </c>
      <c r="AO26" s="114" t="str">
        <f t="shared" si="1"/>
        <v>4Q19</v>
      </c>
      <c r="AP26" s="114" t="str">
        <f t="shared" si="1"/>
        <v>1Q20</v>
      </c>
      <c r="AQ26" s="114" t="str">
        <f t="shared" si="1"/>
        <v>2Q20</v>
      </c>
      <c r="AR26" s="114" t="str">
        <f t="shared" si="1"/>
        <v>3Q20</v>
      </c>
      <c r="AS26" s="114" t="str">
        <f t="shared" si="1"/>
        <v>4Q20</v>
      </c>
      <c r="AT26" s="114" t="str">
        <f t="shared" si="1"/>
        <v>1Q21</v>
      </c>
      <c r="AU26" s="114" t="str">
        <f t="shared" si="1"/>
        <v>2Q21</v>
      </c>
      <c r="AV26" s="114" t="str">
        <f t="shared" si="1"/>
        <v>3Q21</v>
      </c>
      <c r="AW26" s="114" t="str">
        <f t="shared" si="1"/>
        <v>4Q21</v>
      </c>
    </row>
    <row r="27" spans="1:49" x14ac:dyDescent="0.25">
      <c r="A27" s="29" t="s">
        <v>109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>
        <v>190765.08988000001</v>
      </c>
      <c r="AM27" s="88">
        <v>205624.89941000001</v>
      </c>
      <c r="AN27" s="88">
        <v>201652.59974999999</v>
      </c>
      <c r="AO27" s="88">
        <v>227200.788</v>
      </c>
      <c r="AP27" s="88">
        <v>198223.55192</v>
      </c>
      <c r="AQ27" s="88">
        <v>156473.35272</v>
      </c>
      <c r="AR27" s="88">
        <v>168203.68697000001</v>
      </c>
      <c r="AS27" s="88">
        <v>205348.16459</v>
      </c>
      <c r="AT27" s="88">
        <v>185709.5465</v>
      </c>
      <c r="AU27" s="88">
        <v>204296.26665000001</v>
      </c>
      <c r="AV27" s="88">
        <v>226248.45715</v>
      </c>
      <c r="AW27" s="88">
        <v>274403.99005000002</v>
      </c>
    </row>
    <row r="28" spans="1:49" x14ac:dyDescent="0.25">
      <c r="A28" s="12" t="s">
        <v>110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>
        <v>-22077.4558</v>
      </c>
      <c r="AM28" s="14">
        <v>-23806.828320000001</v>
      </c>
      <c r="AN28" s="14">
        <v>-24733.864089999999</v>
      </c>
      <c r="AO28" s="14">
        <v>-25669.763169999998</v>
      </c>
      <c r="AP28" s="14">
        <v>-45944.352879999999</v>
      </c>
      <c r="AQ28" s="14">
        <v>-79881.467120000001</v>
      </c>
      <c r="AR28" s="14">
        <v>-58968.093050000003</v>
      </c>
      <c r="AS28" s="14">
        <v>-52020.257429999998</v>
      </c>
      <c r="AT28" s="14">
        <v>-52733.850169999998</v>
      </c>
      <c r="AU28" s="14">
        <v>-53290.613530000002</v>
      </c>
      <c r="AV28" s="14">
        <v>-49488.339319999999</v>
      </c>
      <c r="AW28" s="14">
        <v>-53182.940730000002</v>
      </c>
    </row>
    <row r="29" spans="1:49" x14ac:dyDescent="0.25">
      <c r="A29" s="12" t="s">
        <v>314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>
        <v>-4305.3659199999993</v>
      </c>
      <c r="AM29" s="14">
        <v>-5854.9289099999996</v>
      </c>
      <c r="AN29" s="14">
        <v>-5460.2643400000006</v>
      </c>
      <c r="AO29" s="14">
        <v>0</v>
      </c>
      <c r="AP29" s="14">
        <v>0</v>
      </c>
      <c r="AQ29" s="14">
        <v>81727</v>
      </c>
      <c r="AR29" s="14">
        <v>65034</v>
      </c>
      <c r="AS29" s="14">
        <v>15440</v>
      </c>
      <c r="AT29" s="14">
        <v>29666</v>
      </c>
      <c r="AU29" s="14">
        <v>2713</v>
      </c>
      <c r="AV29" s="14">
        <v>15600</v>
      </c>
      <c r="AW29" s="14">
        <v>60616</v>
      </c>
    </row>
    <row r="30" spans="1:49" x14ac:dyDescent="0.25">
      <c r="A30" s="29" t="s">
        <v>111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>
        <v>177952.79495000001</v>
      </c>
      <c r="AM30" s="88">
        <v>193744.82868000001</v>
      </c>
      <c r="AN30" s="88">
        <v>188597.59151</v>
      </c>
      <c r="AO30" s="88">
        <v>201531.02483000001</v>
      </c>
      <c r="AP30" s="88">
        <v>152279.19904000001</v>
      </c>
      <c r="AQ30" s="88">
        <v>158318.88560000001</v>
      </c>
      <c r="AR30" s="88">
        <v>174267.59391999998</v>
      </c>
      <c r="AS30" s="88">
        <v>168767.90716</v>
      </c>
      <c r="AT30" s="88">
        <v>162642.69633000001</v>
      </c>
      <c r="AU30" s="88">
        <v>153719.65312</v>
      </c>
      <c r="AV30" s="88">
        <v>192360.11783</v>
      </c>
      <c r="AW30" s="88">
        <v>281837.04931999999</v>
      </c>
    </row>
    <row r="31" spans="1:49" x14ac:dyDescent="0.25">
      <c r="A31" s="12" t="s">
        <v>112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>
        <v>-48423.807999999997</v>
      </c>
      <c r="AM31" s="14">
        <v>-54307.281029999998</v>
      </c>
      <c r="AN31" s="14">
        <v>-54046.393100000001</v>
      </c>
      <c r="AO31" s="14">
        <v>-49919.814420000002</v>
      </c>
      <c r="AP31" s="14">
        <v>-41132.38652</v>
      </c>
      <c r="AQ31" s="14">
        <v>-31169.403119999999</v>
      </c>
      <c r="AR31" s="14">
        <v>-39168.411079999998</v>
      </c>
      <c r="AS31" s="14">
        <v>-46828.970020000001</v>
      </c>
      <c r="AT31" s="14">
        <v>-46606.786330000003</v>
      </c>
      <c r="AU31" s="14">
        <v>-49989.010589999998</v>
      </c>
      <c r="AV31" s="14">
        <v>-54625.682699999998</v>
      </c>
      <c r="AW31" s="14">
        <v>-61168.445089999987</v>
      </c>
    </row>
    <row r="32" spans="1:49" x14ac:dyDescent="0.25">
      <c r="A32" s="12" t="s">
        <v>113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>
        <v>4636</v>
      </c>
      <c r="AM32" s="14">
        <v>4369</v>
      </c>
      <c r="AN32" s="14">
        <v>39491</v>
      </c>
      <c r="AO32" s="14">
        <v>52907.431850000001</v>
      </c>
      <c r="AP32" s="14">
        <v>-3248.20505</v>
      </c>
      <c r="AQ32" s="14">
        <v>-6976.7959700000001</v>
      </c>
      <c r="AR32" s="14">
        <v>2941.1778000000004</v>
      </c>
      <c r="AS32" s="14">
        <v>46307.733569999997</v>
      </c>
      <c r="AT32" s="14">
        <v>-5094.9025899999997</v>
      </c>
      <c r="AU32" s="14">
        <v>13419.869430000001</v>
      </c>
      <c r="AV32" s="14">
        <v>22284.547750000002</v>
      </c>
      <c r="AW32" s="14">
        <v>-26290.87254</v>
      </c>
    </row>
    <row r="33" spans="1:49" x14ac:dyDescent="0.25">
      <c r="A33" s="12" t="s">
        <v>114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>
        <v>1056.6210300000002</v>
      </c>
      <c r="AM33" s="14">
        <v>863.61874000000103</v>
      </c>
      <c r="AN33" s="14">
        <v>649.93406999999956</v>
      </c>
      <c r="AO33" s="14">
        <v>299</v>
      </c>
      <c r="AP33" s="14">
        <v>336</v>
      </c>
      <c r="AQ33" s="14">
        <v>339</v>
      </c>
      <c r="AR33" s="14">
        <v>335</v>
      </c>
      <c r="AS33" s="14">
        <v>338</v>
      </c>
      <c r="AT33" s="14">
        <v>236</v>
      </c>
      <c r="AU33" s="14">
        <v>251</v>
      </c>
      <c r="AV33" s="14">
        <v>238</v>
      </c>
      <c r="AW33" s="14">
        <v>249</v>
      </c>
    </row>
    <row r="34" spans="1:49" x14ac:dyDescent="0.25">
      <c r="A34" s="49" t="s">
        <v>17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>
        <v>129413.17457773484</v>
      </c>
      <c r="AM34" s="173">
        <v>137672.09763034681</v>
      </c>
      <c r="AN34" s="173">
        <v>168518.06536937552</v>
      </c>
      <c r="AO34" s="173">
        <v>204817.64225999999</v>
      </c>
      <c r="AP34" s="173">
        <v>108234.60747</v>
      </c>
      <c r="AQ34" s="173">
        <v>120511.68651</v>
      </c>
      <c r="AR34" s="173">
        <v>138375.36064</v>
      </c>
      <c r="AS34" s="173">
        <v>168584.67070999998</v>
      </c>
      <c r="AT34" s="173">
        <v>111177.00741000001</v>
      </c>
      <c r="AU34" s="173">
        <v>117401.51196</v>
      </c>
      <c r="AV34" s="173">
        <v>160256.98288</v>
      </c>
      <c r="AW34" s="173">
        <v>194626.73168999999</v>
      </c>
    </row>
    <row r="35" spans="1:49" x14ac:dyDescent="0.25">
      <c r="A35" s="12" t="s">
        <v>71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>
        <v>0.72723316660520276</v>
      </c>
      <c r="AM35" s="60">
        <v>0.71058463117864112</v>
      </c>
      <c r="AN35" s="60">
        <v>0.89353243601968368</v>
      </c>
      <c r="AO35" s="60">
        <v>1.0163082455059829</v>
      </c>
      <c r="AP35" s="60">
        <v>0.71076422881347978</v>
      </c>
      <c r="AQ35" s="60">
        <v>0.76119589936022136</v>
      </c>
      <c r="AR35" s="60">
        <v>0.79403954302326096</v>
      </c>
      <c r="AS35" s="60">
        <v>0.99891426958428586</v>
      </c>
      <c r="AT35" s="60">
        <v>0.68356593882594785</v>
      </c>
      <c r="AU35" s="60">
        <v>0.76373781476303138</v>
      </c>
      <c r="AV35" s="60">
        <v>0.83310919481567669</v>
      </c>
      <c r="AW35" s="60">
        <v>0.69056475065852418</v>
      </c>
    </row>
    <row r="36" spans="1:49" x14ac:dyDescent="0.25">
      <c r="A36" s="31" t="s">
        <v>115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>
        <v>155312.93406999999</v>
      </c>
      <c r="AO36" s="88">
        <v>157679.64225999999</v>
      </c>
      <c r="AP36" s="88"/>
      <c r="AQ36" s="88"/>
      <c r="AR36" s="88"/>
      <c r="AS36" s="88"/>
      <c r="AT36" s="88"/>
      <c r="AU36" s="88"/>
      <c r="AV36" s="88"/>
      <c r="AW36" s="88"/>
    </row>
    <row r="37" spans="1:49" x14ac:dyDescent="0.25">
      <c r="A37" s="44" t="s">
        <v>116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>
        <v>0.8235149390111105</v>
      </c>
      <c r="AO37" s="107">
        <v>0.78240877499139139</v>
      </c>
      <c r="AP37" s="107"/>
      <c r="AQ37" s="107"/>
      <c r="AR37" s="107"/>
      <c r="AS37" s="107"/>
      <c r="AT37" s="107"/>
      <c r="AU37" s="107"/>
      <c r="AV37" s="107"/>
      <c r="AW37" s="107"/>
    </row>
    <row r="38" spans="1:49" x14ac:dyDescent="0.25">
      <c r="A38" s="12"/>
    </row>
    <row r="39" spans="1:49" x14ac:dyDescent="0.25">
      <c r="A39" s="12"/>
    </row>
    <row r="40" spans="1:49" x14ac:dyDescent="0.25">
      <c r="A40" s="3"/>
    </row>
    <row r="41" spans="1:49" x14ac:dyDescent="0.2">
      <c r="A41" s="4" t="s">
        <v>317</v>
      </c>
      <c r="B41" s="114" t="str">
        <f>B$1</f>
        <v>1Q10</v>
      </c>
      <c r="C41" s="114" t="str">
        <f t="shared" ref="C41:AW41" si="2">C$1</f>
        <v>2Q10</v>
      </c>
      <c r="D41" s="114" t="str">
        <f t="shared" si="2"/>
        <v>3Q10</v>
      </c>
      <c r="E41" s="114" t="str">
        <f t="shared" si="2"/>
        <v>4Q10</v>
      </c>
      <c r="F41" s="114" t="str">
        <f t="shared" si="2"/>
        <v>1Q11</v>
      </c>
      <c r="G41" s="114" t="str">
        <f t="shared" si="2"/>
        <v>2Q11</v>
      </c>
      <c r="H41" s="114" t="str">
        <f t="shared" si="2"/>
        <v>3Q11</v>
      </c>
      <c r="I41" s="114" t="str">
        <f t="shared" si="2"/>
        <v>4Q11</v>
      </c>
      <c r="J41" s="114" t="str">
        <f t="shared" si="2"/>
        <v>1Q12</v>
      </c>
      <c r="K41" s="114" t="str">
        <f t="shared" si="2"/>
        <v>2Q12</v>
      </c>
      <c r="L41" s="114" t="str">
        <f t="shared" si="2"/>
        <v>3Q12</v>
      </c>
      <c r="M41" s="114" t="str">
        <f t="shared" si="2"/>
        <v>4Q12</v>
      </c>
      <c r="N41" s="114" t="str">
        <f t="shared" si="2"/>
        <v>1Q13</v>
      </c>
      <c r="O41" s="114" t="str">
        <f t="shared" si="2"/>
        <v>2Q13</v>
      </c>
      <c r="P41" s="114" t="str">
        <f t="shared" si="2"/>
        <v>3Q13</v>
      </c>
      <c r="Q41" s="114" t="str">
        <f t="shared" si="2"/>
        <v>4Q13</v>
      </c>
      <c r="R41" s="114" t="str">
        <f t="shared" si="2"/>
        <v>1Q14</v>
      </c>
      <c r="S41" s="114" t="str">
        <f t="shared" si="2"/>
        <v>2Q14</v>
      </c>
      <c r="T41" s="114" t="str">
        <f t="shared" si="2"/>
        <v>3Q14</v>
      </c>
      <c r="U41" s="114" t="str">
        <f t="shared" si="2"/>
        <v>4Q14</v>
      </c>
      <c r="V41" s="114" t="str">
        <f t="shared" si="2"/>
        <v>1Q15</v>
      </c>
      <c r="W41" s="114" t="str">
        <f t="shared" si="2"/>
        <v>2Q15</v>
      </c>
      <c r="X41" s="114" t="str">
        <f t="shared" si="2"/>
        <v>3Q15</v>
      </c>
      <c r="Y41" s="114" t="str">
        <f t="shared" si="2"/>
        <v>4Q15</v>
      </c>
      <c r="Z41" s="114" t="str">
        <f t="shared" si="2"/>
        <v>1Q16</v>
      </c>
      <c r="AA41" s="114" t="str">
        <f t="shared" si="2"/>
        <v>2Q16</v>
      </c>
      <c r="AB41" s="114" t="str">
        <f t="shared" si="2"/>
        <v>3Q16</v>
      </c>
      <c r="AC41" s="114" t="str">
        <f t="shared" si="2"/>
        <v>4Q16</v>
      </c>
      <c r="AD41" s="114" t="str">
        <f t="shared" si="2"/>
        <v>1Q17</v>
      </c>
      <c r="AE41" s="114" t="str">
        <f t="shared" si="2"/>
        <v>2Q17</v>
      </c>
      <c r="AF41" s="114" t="str">
        <f t="shared" si="2"/>
        <v>3Q17</v>
      </c>
      <c r="AG41" s="114" t="str">
        <f t="shared" si="2"/>
        <v>4Q17</v>
      </c>
      <c r="AH41" s="114" t="str">
        <f t="shared" si="2"/>
        <v>1Q18</v>
      </c>
      <c r="AI41" s="114" t="str">
        <f t="shared" si="2"/>
        <v>2Q18</v>
      </c>
      <c r="AJ41" s="114" t="str">
        <f t="shared" si="2"/>
        <v>3Q18</v>
      </c>
      <c r="AK41" s="114" t="str">
        <f t="shared" si="2"/>
        <v>4Q18</v>
      </c>
      <c r="AL41" s="114" t="str">
        <f t="shared" si="2"/>
        <v>1Q19</v>
      </c>
      <c r="AM41" s="114" t="str">
        <f t="shared" si="2"/>
        <v>2Q19</v>
      </c>
      <c r="AN41" s="114" t="str">
        <f t="shared" si="2"/>
        <v>3Q19</v>
      </c>
      <c r="AO41" s="114" t="str">
        <f t="shared" si="2"/>
        <v>4Q19</v>
      </c>
      <c r="AP41" s="114" t="str">
        <f t="shared" si="2"/>
        <v>1Q20</v>
      </c>
      <c r="AQ41" s="114" t="str">
        <f t="shared" si="2"/>
        <v>2Q20</v>
      </c>
      <c r="AR41" s="114" t="str">
        <f t="shared" si="2"/>
        <v>3Q20</v>
      </c>
      <c r="AS41" s="114" t="str">
        <f t="shared" si="2"/>
        <v>4Q20</v>
      </c>
      <c r="AT41" s="114" t="str">
        <f t="shared" si="2"/>
        <v>1Q21</v>
      </c>
      <c r="AU41" s="114" t="str">
        <f t="shared" si="2"/>
        <v>2Q21</v>
      </c>
      <c r="AV41" s="114" t="str">
        <f t="shared" si="2"/>
        <v>3Q21</v>
      </c>
      <c r="AW41" s="114" t="str">
        <f t="shared" si="2"/>
        <v>4Q21</v>
      </c>
    </row>
    <row r="42" spans="1:49" x14ac:dyDescent="0.25">
      <c r="A42" s="29" t="s">
        <v>109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>
        <v>6243.9101199999996</v>
      </c>
      <c r="AM42" s="88">
        <v>8417.10059</v>
      </c>
      <c r="AN42" s="88">
        <v>7806.4002500000006</v>
      </c>
      <c r="AO42" s="88">
        <v>13817.212000000001</v>
      </c>
      <c r="AP42" s="88">
        <v>6619.4480800000001</v>
      </c>
      <c r="AQ42" s="88">
        <v>3515.6472799999997</v>
      </c>
      <c r="AR42" s="88">
        <v>11059.313030000001</v>
      </c>
      <c r="AS42" s="88">
        <v>22787.83541</v>
      </c>
      <c r="AT42" s="88">
        <v>10412.453500000001</v>
      </c>
      <c r="AU42" s="88">
        <v>23861.733349999999</v>
      </c>
      <c r="AV42" s="88">
        <v>28989.542850000002</v>
      </c>
      <c r="AW42" s="88">
        <v>48779.00995</v>
      </c>
    </row>
    <row r="43" spans="1:49" x14ac:dyDescent="0.25">
      <c r="A43" s="12" t="s">
        <v>110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>
        <v>-1938.5442</v>
      </c>
      <c r="AM43" s="14">
        <v>-2562.1716800000004</v>
      </c>
      <c r="AN43" s="14">
        <v>-2346.13591</v>
      </c>
      <c r="AO43" s="14">
        <v>-4123.2368300000007</v>
      </c>
      <c r="AP43" s="14">
        <v>-2103.6471200000001</v>
      </c>
      <c r="AQ43" s="14">
        <v>-920.53288000000009</v>
      </c>
      <c r="AR43" s="14">
        <v>-3195.9069499999996</v>
      </c>
      <c r="AS43" s="14">
        <v>-7152.7425700000003</v>
      </c>
      <c r="AT43" s="14">
        <v>-3665.1498300000003</v>
      </c>
      <c r="AU43" s="14">
        <v>-7279.3864699999995</v>
      </c>
      <c r="AV43" s="14">
        <v>-9155.660679999999</v>
      </c>
      <c r="AW43" s="14">
        <v>-15138.05927</v>
      </c>
    </row>
    <row r="44" spans="1:49" x14ac:dyDescent="0.25">
      <c r="A44" s="29" t="s">
        <v>111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>
        <v>4305.3659199999993</v>
      </c>
      <c r="AM44" s="88">
        <v>5854.9289099999996</v>
      </c>
      <c r="AN44" s="88">
        <v>5460.2643400000006</v>
      </c>
      <c r="AO44" s="88">
        <v>9693.9751700000015</v>
      </c>
      <c r="AP44" s="88">
        <v>4515.8009600000005</v>
      </c>
      <c r="AQ44" s="88">
        <v>2595.1143999999995</v>
      </c>
      <c r="AR44" s="88">
        <v>7863.4060800000016</v>
      </c>
      <c r="AS44" s="88">
        <v>15635.092839999999</v>
      </c>
      <c r="AT44" s="88">
        <v>6747.3036700000002</v>
      </c>
      <c r="AU44" s="88">
        <v>16582.346879999997</v>
      </c>
      <c r="AV44" s="88">
        <v>19833.882170000001</v>
      </c>
      <c r="AW44" s="88">
        <v>33640.950680000002</v>
      </c>
    </row>
    <row r="45" spans="1:49" x14ac:dyDescent="0.25">
      <c r="A45" s="12" t="s">
        <v>112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>
        <v>-4959.7949499999995</v>
      </c>
      <c r="AM45" s="14">
        <v>-6070.8286800000005</v>
      </c>
      <c r="AN45" s="14">
        <v>-6219.5915100000002</v>
      </c>
      <c r="AO45" s="14">
        <v>-13425.185579999998</v>
      </c>
      <c r="AP45" s="14">
        <v>-10102.613480000002</v>
      </c>
      <c r="AQ45" s="14">
        <v>-7759.5968800000001</v>
      </c>
      <c r="AR45" s="14">
        <v>-13294.588920000002</v>
      </c>
      <c r="AS45" s="14">
        <v>-21253.029979999999</v>
      </c>
      <c r="AT45" s="14">
        <v>-17147.213670000001</v>
      </c>
      <c r="AU45" s="14">
        <v>-24446.989410000002</v>
      </c>
      <c r="AV45" s="14">
        <v>-27450.317300000002</v>
      </c>
      <c r="AW45" s="14">
        <v>-42253.554910000013</v>
      </c>
    </row>
    <row r="46" spans="1:49" x14ac:dyDescent="0.25">
      <c r="A46" s="12" t="s">
        <v>113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>
        <v>-97.192000000000007</v>
      </c>
      <c r="AM46" s="14">
        <v>-355.71897000000007</v>
      </c>
      <c r="AN46" s="14">
        <v>402.3931</v>
      </c>
      <c r="AO46" s="14">
        <v>-894.43185000000005</v>
      </c>
      <c r="AP46" s="14">
        <v>264.20504999999997</v>
      </c>
      <c r="AQ46" s="14">
        <v>-417.20402999999993</v>
      </c>
      <c r="AR46" s="14">
        <v>1124.8221999999998</v>
      </c>
      <c r="AS46" s="14">
        <v>-724.73356999999987</v>
      </c>
      <c r="AT46" s="14">
        <v>662.90259000000003</v>
      </c>
      <c r="AU46" s="14">
        <v>-631.86943000000019</v>
      </c>
      <c r="AV46" s="14">
        <v>881.45225000000005</v>
      </c>
      <c r="AW46" s="14">
        <v>-107.12745999999999</v>
      </c>
    </row>
    <row r="47" spans="1:49" x14ac:dyDescent="0.25">
      <c r="A47" s="12" t="s">
        <v>114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</row>
    <row r="48" spans="1:49" x14ac:dyDescent="0.25">
      <c r="A48" s="49" t="s">
        <v>17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>
        <v>-751.62103000000025</v>
      </c>
      <c r="AM48" s="173">
        <v>-571.61874000000103</v>
      </c>
      <c r="AN48" s="173">
        <v>-356.93406999999956</v>
      </c>
      <c r="AO48" s="173">
        <v>-4625.6422599999978</v>
      </c>
      <c r="AP48" s="173">
        <v>-5322.6074700000017</v>
      </c>
      <c r="AQ48" s="173">
        <v>-5581.6865100000005</v>
      </c>
      <c r="AR48" s="173">
        <v>-4306.360639999999</v>
      </c>
      <c r="AS48" s="173">
        <v>-6342.6707100000003</v>
      </c>
      <c r="AT48" s="173">
        <v>-9737.0074100000002</v>
      </c>
      <c r="AU48" s="173">
        <v>-8496.5119600000053</v>
      </c>
      <c r="AV48" s="173">
        <v>-6734.9828799999996</v>
      </c>
      <c r="AW48" s="173">
        <v>-8719.7316900000151</v>
      </c>
    </row>
    <row r="49" spans="1:49" x14ac:dyDescent="0.25">
      <c r="A49" s="12" t="s">
        <v>71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>
        <v>-0.17457773484675151</v>
      </c>
      <c r="AM49" s="60">
        <v>-9.7630346804672141E-2</v>
      </c>
      <c r="AN49" s="60">
        <v>-6.5369375505362357E-2</v>
      </c>
      <c r="AO49" s="60">
        <v>-0.47716671219821138</v>
      </c>
      <c r="AP49" s="60">
        <v>-1.1786629918250429</v>
      </c>
      <c r="AQ49" s="60">
        <v>-2.1508441053696905</v>
      </c>
      <c r="AR49" s="60">
        <v>-0.54764571436198783</v>
      </c>
      <c r="AS49" s="60">
        <v>-0.4056688869651765</v>
      </c>
      <c r="AT49" s="60">
        <v>-1.4430960701076612</v>
      </c>
      <c r="AU49" s="60">
        <v>-0.51238295890720187</v>
      </c>
      <c r="AV49" s="60">
        <v>-0.33956957202191546</v>
      </c>
      <c r="AW49" s="60">
        <v>-0.25919991896019789</v>
      </c>
    </row>
    <row r="50" spans="1:49" x14ac:dyDescent="0.25">
      <c r="A50" s="12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</row>
    <row r="51" spans="1:49" x14ac:dyDescent="0.25"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</row>
    <row r="52" spans="1:49" x14ac:dyDescent="0.2">
      <c r="A52" s="4" t="s">
        <v>121</v>
      </c>
      <c r="B52" s="114" t="s">
        <v>39</v>
      </c>
      <c r="C52" s="114" t="s">
        <v>40</v>
      </c>
      <c r="D52" s="114" t="s">
        <v>41</v>
      </c>
      <c r="E52" s="114" t="s">
        <v>42</v>
      </c>
      <c r="F52" s="114" t="s">
        <v>43</v>
      </c>
      <c r="G52" s="114" t="s">
        <v>44</v>
      </c>
      <c r="H52" s="114" t="s">
        <v>45</v>
      </c>
      <c r="I52" s="114" t="s">
        <v>46</v>
      </c>
      <c r="J52" s="114" t="s">
        <v>47</v>
      </c>
      <c r="K52" s="114" t="s">
        <v>48</v>
      </c>
      <c r="L52" s="114" t="s">
        <v>49</v>
      </c>
      <c r="M52" s="114" t="s">
        <v>50</v>
      </c>
      <c r="N52" s="114" t="s">
        <v>51</v>
      </c>
      <c r="O52" s="114" t="s">
        <v>52</v>
      </c>
      <c r="P52" s="114" t="s">
        <v>53</v>
      </c>
      <c r="Q52" s="114" t="s">
        <v>54</v>
      </c>
      <c r="R52" s="114" t="s">
        <v>55</v>
      </c>
      <c r="S52" s="114" t="s">
        <v>56</v>
      </c>
      <c r="T52" s="114" t="s">
        <v>57</v>
      </c>
      <c r="U52" s="114" t="s">
        <v>58</v>
      </c>
      <c r="V52" s="114" t="s">
        <v>59</v>
      </c>
      <c r="W52" s="114" t="s">
        <v>60</v>
      </c>
      <c r="X52" s="114" t="s">
        <v>61</v>
      </c>
      <c r="Y52" s="114" t="s">
        <v>62</v>
      </c>
      <c r="Z52" s="114" t="s">
        <v>63</v>
      </c>
      <c r="AA52" s="114" t="s">
        <v>64</v>
      </c>
      <c r="AB52" s="114" t="s">
        <v>65</v>
      </c>
      <c r="AC52" s="114" t="s">
        <v>66</v>
      </c>
      <c r="AD52" s="109" t="s">
        <v>217</v>
      </c>
      <c r="AE52" s="109" t="s">
        <v>220</v>
      </c>
      <c r="AF52" s="134" t="s">
        <v>221</v>
      </c>
      <c r="AG52" s="134" t="s">
        <v>223</v>
      </c>
      <c r="AH52" s="134" t="str">
        <f t="shared" ref="AH52:AI52" si="3">AH1</f>
        <v>1Q18</v>
      </c>
      <c r="AI52" s="134" t="str">
        <f t="shared" si="3"/>
        <v>2Q18</v>
      </c>
      <c r="AJ52" s="134" t="str">
        <f t="shared" ref="AJ52:AO52" si="4">AJ1</f>
        <v>3Q18</v>
      </c>
      <c r="AK52" s="134" t="str">
        <f t="shared" si="4"/>
        <v>4Q18</v>
      </c>
      <c r="AL52" s="134" t="str">
        <f t="shared" si="4"/>
        <v>1Q19</v>
      </c>
      <c r="AM52" s="134" t="str">
        <f t="shared" si="4"/>
        <v>2Q19</v>
      </c>
      <c r="AN52" s="134" t="str">
        <f t="shared" si="4"/>
        <v>3Q19</v>
      </c>
      <c r="AO52" s="134" t="str">
        <f t="shared" si="4"/>
        <v>4Q19</v>
      </c>
      <c r="AP52" s="134" t="str">
        <f t="shared" ref="AP52:AW52" si="5">AP$1</f>
        <v>1Q20</v>
      </c>
      <c r="AQ52" s="134" t="str">
        <f t="shared" si="5"/>
        <v>2Q20</v>
      </c>
      <c r="AR52" s="134" t="str">
        <f t="shared" si="5"/>
        <v>3Q20</v>
      </c>
      <c r="AS52" s="134" t="str">
        <f t="shared" si="5"/>
        <v>4Q20</v>
      </c>
      <c r="AT52" s="134" t="str">
        <f t="shared" si="5"/>
        <v>1Q21</v>
      </c>
      <c r="AU52" s="134" t="str">
        <f t="shared" si="5"/>
        <v>2Q21</v>
      </c>
      <c r="AV52" s="134" t="str">
        <f t="shared" si="5"/>
        <v>3Q21</v>
      </c>
      <c r="AW52" s="134" t="str">
        <f t="shared" si="5"/>
        <v>4Q21</v>
      </c>
    </row>
    <row r="53" spans="1:49" x14ac:dyDescent="0.25">
      <c r="A53" s="29" t="s">
        <v>109</v>
      </c>
      <c r="B53" s="88">
        <v>62667</v>
      </c>
      <c r="C53" s="88">
        <v>74741</v>
      </c>
      <c r="D53" s="88">
        <v>75554</v>
      </c>
      <c r="E53" s="88">
        <v>81474</v>
      </c>
      <c r="F53" s="88">
        <v>76912</v>
      </c>
      <c r="G53" s="88">
        <v>90095</v>
      </c>
      <c r="H53" s="88">
        <v>95632</v>
      </c>
      <c r="I53" s="88">
        <v>106862</v>
      </c>
      <c r="J53" s="88">
        <v>100614</v>
      </c>
      <c r="K53" s="88">
        <v>105549</v>
      </c>
      <c r="L53" s="88">
        <v>104600</v>
      </c>
      <c r="M53" s="88">
        <v>116290</v>
      </c>
      <c r="N53" s="88">
        <v>103862</v>
      </c>
      <c r="O53" s="88">
        <v>109572</v>
      </c>
      <c r="P53" s="88">
        <v>113302</v>
      </c>
      <c r="Q53" s="88">
        <v>143082</v>
      </c>
      <c r="R53" s="88">
        <v>132637</v>
      </c>
      <c r="S53" s="88">
        <v>158966</v>
      </c>
      <c r="T53" s="88">
        <v>165332</v>
      </c>
      <c r="U53" s="88">
        <v>186892</v>
      </c>
      <c r="V53" s="88">
        <v>165357</v>
      </c>
      <c r="W53" s="88">
        <v>175466</v>
      </c>
      <c r="X53" s="88">
        <v>177512</v>
      </c>
      <c r="Y53" s="88">
        <v>196329</v>
      </c>
      <c r="Z53" s="88">
        <v>180418</v>
      </c>
      <c r="AA53" s="88">
        <v>188954</v>
      </c>
      <c r="AB53" s="88">
        <v>186755</v>
      </c>
      <c r="AC53" s="88">
        <v>213043</v>
      </c>
      <c r="AD53" s="88">
        <v>192548</v>
      </c>
      <c r="AE53" s="88">
        <v>196793</v>
      </c>
      <c r="AF53" s="88">
        <v>197835</v>
      </c>
      <c r="AG53" s="88">
        <v>218292</v>
      </c>
      <c r="AH53" s="88">
        <v>192285</v>
      </c>
      <c r="AI53" s="88">
        <v>201163</v>
      </c>
      <c r="AJ53" s="88">
        <v>202173</v>
      </c>
      <c r="AK53" s="88">
        <v>230522</v>
      </c>
      <c r="AL53" s="88">
        <v>197009</v>
      </c>
      <c r="AM53" s="88">
        <v>214042</v>
      </c>
      <c r="AN53" s="88">
        <v>209459</v>
      </c>
      <c r="AO53" s="88">
        <v>241018</v>
      </c>
      <c r="AP53" s="88">
        <v>202352</v>
      </c>
      <c r="AQ53" s="88">
        <v>157888</v>
      </c>
      <c r="AR53" s="88">
        <v>177224</v>
      </c>
      <c r="AS53" s="88">
        <v>225440</v>
      </c>
      <c r="AT53" s="88">
        <v>193092</v>
      </c>
      <c r="AU53" s="88">
        <v>225580</v>
      </c>
      <c r="AV53" s="88">
        <v>252355</v>
      </c>
      <c r="AW53" s="88">
        <v>319522</v>
      </c>
    </row>
    <row r="54" spans="1:49" s="89" customFormat="1" x14ac:dyDescent="0.25">
      <c r="A54" s="12" t="s">
        <v>110</v>
      </c>
      <c r="B54" s="14">
        <v>-6350</v>
      </c>
      <c r="C54" s="14">
        <v>-8041</v>
      </c>
      <c r="D54" s="14">
        <v>-7945</v>
      </c>
      <c r="E54" s="14">
        <v>-8521</v>
      </c>
      <c r="F54" s="14">
        <v>-8025</v>
      </c>
      <c r="G54" s="14">
        <v>-9448</v>
      </c>
      <c r="H54" s="14">
        <v>-10875</v>
      </c>
      <c r="I54" s="14">
        <v>-11631</v>
      </c>
      <c r="J54" s="14">
        <v>-11315</v>
      </c>
      <c r="K54" s="14">
        <v>-10852</v>
      </c>
      <c r="L54" s="14">
        <v>-11701</v>
      </c>
      <c r="M54" s="14">
        <v>-10665</v>
      </c>
      <c r="N54" s="14">
        <v>-11045</v>
      </c>
      <c r="O54" s="14">
        <v>-12663</v>
      </c>
      <c r="P54" s="14">
        <v>-12122</v>
      </c>
      <c r="Q54" s="14">
        <v>-15118</v>
      </c>
      <c r="R54" s="14">
        <v>-13154</v>
      </c>
      <c r="S54" s="14">
        <v>-15366</v>
      </c>
      <c r="T54" s="14">
        <v>-17595</v>
      </c>
      <c r="U54" s="14">
        <v>-20546</v>
      </c>
      <c r="V54" s="14">
        <v>-16765</v>
      </c>
      <c r="W54" s="14">
        <v>-19087</v>
      </c>
      <c r="X54" s="14">
        <v>-18120</v>
      </c>
      <c r="Y54" s="14">
        <v>-24438</v>
      </c>
      <c r="Z54" s="14">
        <v>-19931</v>
      </c>
      <c r="AA54" s="14">
        <v>-26143</v>
      </c>
      <c r="AB54" s="14">
        <v>-25658</v>
      </c>
      <c r="AC54" s="14">
        <v>-29291</v>
      </c>
      <c r="AD54" s="14">
        <v>-25199</v>
      </c>
      <c r="AE54" s="14">
        <v>-27380</v>
      </c>
      <c r="AF54" s="14">
        <v>-28144</v>
      </c>
      <c r="AG54" s="14">
        <v>-32589</v>
      </c>
      <c r="AH54" s="14">
        <v>-23815</v>
      </c>
      <c r="AI54" s="14">
        <v>-26153</v>
      </c>
      <c r="AJ54" s="14">
        <v>-24619</v>
      </c>
      <c r="AK54" s="14">
        <v>-30029</v>
      </c>
      <c r="AL54" s="14">
        <v>-24016</v>
      </c>
      <c r="AM54" s="14">
        <v>-26369</v>
      </c>
      <c r="AN54" s="14">
        <v>-27080</v>
      </c>
      <c r="AO54" s="14">
        <v>-29793</v>
      </c>
      <c r="AP54" s="14">
        <v>-47468</v>
      </c>
      <c r="AQ54" s="14">
        <v>1157</v>
      </c>
      <c r="AR54" s="14">
        <v>2568</v>
      </c>
      <c r="AS54" s="14">
        <v>-43585</v>
      </c>
      <c r="AT54" s="14">
        <v>-26453</v>
      </c>
      <c r="AU54" s="14">
        <v>-57187</v>
      </c>
      <c r="AV54" s="14">
        <v>-42711</v>
      </c>
      <c r="AW54" s="14">
        <v>-7561</v>
      </c>
    </row>
    <row r="55" spans="1:49" x14ac:dyDescent="0.25">
      <c r="A55" s="29" t="s">
        <v>111</v>
      </c>
      <c r="B55" s="88">
        <v>56317</v>
      </c>
      <c r="C55" s="88">
        <v>66700</v>
      </c>
      <c r="D55" s="88">
        <v>67609</v>
      </c>
      <c r="E55" s="88">
        <v>72953</v>
      </c>
      <c r="F55" s="88">
        <v>68887</v>
      </c>
      <c r="G55" s="88">
        <v>80647</v>
      </c>
      <c r="H55" s="88">
        <v>84757</v>
      </c>
      <c r="I55" s="88">
        <v>95231</v>
      </c>
      <c r="J55" s="88">
        <v>89299</v>
      </c>
      <c r="K55" s="88">
        <v>94697</v>
      </c>
      <c r="L55" s="88">
        <v>92899</v>
      </c>
      <c r="M55" s="88">
        <v>105625</v>
      </c>
      <c r="N55" s="88">
        <v>92817</v>
      </c>
      <c r="O55" s="88">
        <v>96909</v>
      </c>
      <c r="P55" s="88">
        <v>101180</v>
      </c>
      <c r="Q55" s="88">
        <v>127962</v>
      </c>
      <c r="R55" s="88">
        <v>119483</v>
      </c>
      <c r="S55" s="88">
        <v>143600</v>
      </c>
      <c r="T55" s="88">
        <v>147737</v>
      </c>
      <c r="U55" s="88">
        <v>166346</v>
      </c>
      <c r="V55" s="88">
        <v>148592</v>
      </c>
      <c r="W55" s="88">
        <v>156379</v>
      </c>
      <c r="X55" s="88">
        <v>159392</v>
      </c>
      <c r="Y55" s="88">
        <v>171891</v>
      </c>
      <c r="Z55" s="88">
        <v>160487</v>
      </c>
      <c r="AA55" s="88">
        <v>162811</v>
      </c>
      <c r="AB55" s="88">
        <v>161097</v>
      </c>
      <c r="AC55" s="88">
        <v>183752</v>
      </c>
      <c r="AD55" s="88">
        <v>167349</v>
      </c>
      <c r="AE55" s="88">
        <v>169413</v>
      </c>
      <c r="AF55" s="88">
        <v>169690</v>
      </c>
      <c r="AG55" s="88">
        <v>185704</v>
      </c>
      <c r="AH55" s="88">
        <v>168470</v>
      </c>
      <c r="AI55" s="88">
        <v>175011</v>
      </c>
      <c r="AJ55" s="88">
        <v>177553</v>
      </c>
      <c r="AK55" s="88">
        <v>200492</v>
      </c>
      <c r="AL55" s="88">
        <v>172993</v>
      </c>
      <c r="AM55" s="88">
        <v>187674</v>
      </c>
      <c r="AN55" s="88">
        <v>182378</v>
      </c>
      <c r="AO55" s="88">
        <v>211225</v>
      </c>
      <c r="AP55" s="88">
        <v>154884</v>
      </c>
      <c r="AQ55" s="88">
        <v>159045</v>
      </c>
      <c r="AR55" s="88">
        <v>179792</v>
      </c>
      <c r="AS55" s="88">
        <v>181855</v>
      </c>
      <c r="AT55" s="88">
        <v>166639</v>
      </c>
      <c r="AU55" s="88">
        <v>168393</v>
      </c>
      <c r="AV55" s="88">
        <v>209644</v>
      </c>
      <c r="AW55" s="88">
        <v>311961</v>
      </c>
    </row>
    <row r="56" spans="1:49" s="89" customFormat="1" x14ac:dyDescent="0.25">
      <c r="A56" s="12" t="s">
        <v>112</v>
      </c>
      <c r="B56" s="14">
        <v>-21357</v>
      </c>
      <c r="C56" s="14">
        <v>-19795</v>
      </c>
      <c r="D56" s="14">
        <v>-17400</v>
      </c>
      <c r="E56" s="14">
        <v>-19617</v>
      </c>
      <c r="F56" s="14">
        <v>-18456</v>
      </c>
      <c r="G56" s="14">
        <v>-19967</v>
      </c>
      <c r="H56" s="14">
        <v>-40514</v>
      </c>
      <c r="I56" s="14">
        <v>-43064</v>
      </c>
      <c r="J56" s="14">
        <v>-26893</v>
      </c>
      <c r="K56" s="14">
        <v>-30897</v>
      </c>
      <c r="L56" s="14">
        <v>-45608</v>
      </c>
      <c r="M56" s="14">
        <v>-44515</v>
      </c>
      <c r="N56" s="14">
        <v>-32915</v>
      </c>
      <c r="O56" s="14">
        <v>-36848</v>
      </c>
      <c r="P56" s="14">
        <v>-39591</v>
      </c>
      <c r="Q56" s="14">
        <v>-55584</v>
      </c>
      <c r="R56" s="14">
        <v>-39471</v>
      </c>
      <c r="S56" s="14">
        <v>-46728</v>
      </c>
      <c r="T56" s="14">
        <v>-45824</v>
      </c>
      <c r="U56" s="14">
        <v>-47113</v>
      </c>
      <c r="V56" s="14">
        <v>-44666</v>
      </c>
      <c r="W56" s="14">
        <v>-46735</v>
      </c>
      <c r="X56" s="14">
        <v>-44260</v>
      </c>
      <c r="Y56" s="14">
        <v>-54124</v>
      </c>
      <c r="Z56" s="14">
        <v>-41035</v>
      </c>
      <c r="AA56" s="14">
        <v>-45981</v>
      </c>
      <c r="AB56" s="14">
        <v>-38439</v>
      </c>
      <c r="AC56" s="14">
        <v>-41324</v>
      </c>
      <c r="AD56" s="14">
        <v>-41704</v>
      </c>
      <c r="AE56" s="14">
        <v>-46684</v>
      </c>
      <c r="AF56" s="14">
        <v>-40645</v>
      </c>
      <c r="AG56" s="14">
        <v>-46044</v>
      </c>
      <c r="AH56" s="14">
        <v>-45463</v>
      </c>
      <c r="AI56" s="14">
        <v>-48636</v>
      </c>
      <c r="AJ56" s="14">
        <v>-46469</v>
      </c>
      <c r="AK56" s="14">
        <v>-57352</v>
      </c>
      <c r="AL56" s="14">
        <v>-48521</v>
      </c>
      <c r="AM56" s="14">
        <v>-54663</v>
      </c>
      <c r="AN56" s="14">
        <v>-53644</v>
      </c>
      <c r="AO56" s="14">
        <v>-63345</v>
      </c>
      <c r="AP56" s="14">
        <v>-51128</v>
      </c>
      <c r="AQ56" s="14">
        <v>-38846</v>
      </c>
      <c r="AR56" s="14">
        <v>-52382</v>
      </c>
      <c r="AS56" s="14">
        <v>-67806</v>
      </c>
      <c r="AT56" s="14">
        <v>-63607</v>
      </c>
      <c r="AU56" s="14">
        <v>-74214</v>
      </c>
      <c r="AV56" s="14">
        <v>-81884</v>
      </c>
      <c r="AW56" s="14">
        <v>-102906</v>
      </c>
    </row>
    <row r="57" spans="1:49" x14ac:dyDescent="0.25">
      <c r="A57" s="12" t="s">
        <v>113</v>
      </c>
      <c r="B57" s="14">
        <v>189</v>
      </c>
      <c r="C57" s="14">
        <v>11402</v>
      </c>
      <c r="D57" s="14">
        <v>13286</v>
      </c>
      <c r="E57" s="14">
        <v>7077</v>
      </c>
      <c r="F57" s="14">
        <v>509</v>
      </c>
      <c r="G57" s="14">
        <v>8522</v>
      </c>
      <c r="H57" s="14">
        <v>20824</v>
      </c>
      <c r="I57" s="14">
        <v>18721</v>
      </c>
      <c r="J57" s="14">
        <v>1145</v>
      </c>
      <c r="K57" s="14">
        <v>22509</v>
      </c>
      <c r="L57" s="14">
        <v>110853</v>
      </c>
      <c r="M57" s="14">
        <v>27776</v>
      </c>
      <c r="N57" s="14">
        <v>14487</v>
      </c>
      <c r="O57" s="14">
        <v>2571</v>
      </c>
      <c r="P57" s="14">
        <v>6148</v>
      </c>
      <c r="Q57" s="14">
        <v>34581</v>
      </c>
      <c r="R57" s="14">
        <v>8650</v>
      </c>
      <c r="S57" s="14">
        <v>3084</v>
      </c>
      <c r="T57" s="14">
        <v>10324</v>
      </c>
      <c r="U57" s="14">
        <v>23737</v>
      </c>
      <c r="V57" s="14">
        <v>-1460</v>
      </c>
      <c r="W57" s="14">
        <v>12520</v>
      </c>
      <c r="X57" s="14">
        <v>19384</v>
      </c>
      <c r="Y57" s="14">
        <v>26013</v>
      </c>
      <c r="Z57" s="14">
        <v>9354</v>
      </c>
      <c r="AA57" s="14">
        <v>4534</v>
      </c>
      <c r="AB57" s="14">
        <v>5010</v>
      </c>
      <c r="AC57" s="14">
        <v>91</v>
      </c>
      <c r="AD57" s="14">
        <v>-180</v>
      </c>
      <c r="AE57" s="14">
        <v>7444</v>
      </c>
      <c r="AF57" s="14">
        <v>4499</v>
      </c>
      <c r="AG57" s="14">
        <v>10526</v>
      </c>
      <c r="AH57" s="14">
        <v>2493</v>
      </c>
      <c r="AI57" s="14">
        <v>5852</v>
      </c>
      <c r="AJ57" s="14">
        <v>9828</v>
      </c>
      <c r="AK57" s="14">
        <v>15621</v>
      </c>
      <c r="AL57" s="14">
        <v>4636</v>
      </c>
      <c r="AM57" s="14">
        <v>4369</v>
      </c>
      <c r="AN57" s="14">
        <v>39491</v>
      </c>
      <c r="AO57" s="14">
        <v>52013</v>
      </c>
      <c r="AP57" s="14">
        <v>-2962</v>
      </c>
      <c r="AQ57" s="14">
        <v>-7307</v>
      </c>
      <c r="AR57" s="14">
        <v>4022</v>
      </c>
      <c r="AS57" s="14">
        <v>45553</v>
      </c>
      <c r="AT57" s="14">
        <v>-4320</v>
      </c>
      <c r="AU57" s="14">
        <v>12802</v>
      </c>
      <c r="AV57" s="14">
        <v>23344</v>
      </c>
      <c r="AW57" s="14">
        <v>-26079</v>
      </c>
    </row>
    <row r="58" spans="1:49" x14ac:dyDescent="0.25">
      <c r="A58" s="12" t="s">
        <v>114</v>
      </c>
      <c r="B58" s="14" t="s">
        <v>3</v>
      </c>
      <c r="C58" s="14" t="s">
        <v>3</v>
      </c>
      <c r="D58" s="14" t="s">
        <v>3</v>
      </c>
      <c r="E58" s="14" t="s">
        <v>3</v>
      </c>
      <c r="F58" s="14" t="s">
        <v>3</v>
      </c>
      <c r="G58" s="14" t="s">
        <v>3</v>
      </c>
      <c r="H58" s="14" t="s">
        <v>3</v>
      </c>
      <c r="I58" s="14" t="s">
        <v>3</v>
      </c>
      <c r="J58" s="14">
        <v>-2942</v>
      </c>
      <c r="K58" s="14">
        <v>-3848</v>
      </c>
      <c r="L58" s="14">
        <v>4279</v>
      </c>
      <c r="M58" s="14">
        <v>5585</v>
      </c>
      <c r="N58" s="14">
        <v>5152</v>
      </c>
      <c r="O58" s="14">
        <v>5730</v>
      </c>
      <c r="P58" s="14">
        <v>6978</v>
      </c>
      <c r="Q58" s="14">
        <v>6462</v>
      </c>
      <c r="R58" s="14">
        <v>6757</v>
      </c>
      <c r="S58" s="14">
        <v>195</v>
      </c>
      <c r="T58" s="14">
        <v>187</v>
      </c>
      <c r="U58" s="14">
        <v>187</v>
      </c>
      <c r="V58" s="14">
        <v>183</v>
      </c>
      <c r="W58" s="14">
        <v>177</v>
      </c>
      <c r="X58" s="14">
        <v>190</v>
      </c>
      <c r="Y58" s="14">
        <v>227</v>
      </c>
      <c r="Z58" s="14">
        <v>218</v>
      </c>
      <c r="AA58" s="14">
        <v>223</v>
      </c>
      <c r="AB58" s="14">
        <v>257</v>
      </c>
      <c r="AC58" s="14">
        <v>241</v>
      </c>
      <c r="AD58" s="14">
        <v>299</v>
      </c>
      <c r="AE58" s="14">
        <v>299</v>
      </c>
      <c r="AF58" s="14">
        <v>298</v>
      </c>
      <c r="AG58" s="14">
        <v>294</v>
      </c>
      <c r="AH58" s="14">
        <v>279</v>
      </c>
      <c r="AI58" s="14">
        <v>287</v>
      </c>
      <c r="AJ58" s="14">
        <v>281</v>
      </c>
      <c r="AK58" s="14">
        <v>277</v>
      </c>
      <c r="AL58" s="14">
        <v>305</v>
      </c>
      <c r="AM58" s="14">
        <v>292</v>
      </c>
      <c r="AN58" s="14">
        <v>293</v>
      </c>
      <c r="AO58" s="14">
        <v>299</v>
      </c>
      <c r="AP58" s="14">
        <v>270</v>
      </c>
      <c r="AQ58" s="14">
        <v>564</v>
      </c>
      <c r="AR58" s="14">
        <v>1204</v>
      </c>
      <c r="AS58" s="14">
        <v>1276</v>
      </c>
      <c r="AT58" s="14">
        <v>1615</v>
      </c>
      <c r="AU58" s="14">
        <v>352</v>
      </c>
      <c r="AV58" s="14">
        <v>349</v>
      </c>
      <c r="AW58" s="14">
        <v>513</v>
      </c>
    </row>
    <row r="59" spans="1:49" x14ac:dyDescent="0.25">
      <c r="A59" s="49" t="s">
        <v>17</v>
      </c>
      <c r="B59" s="90">
        <v>35149</v>
      </c>
      <c r="C59" s="90">
        <v>49673</v>
      </c>
      <c r="D59" s="90">
        <v>55310</v>
      </c>
      <c r="E59" s="90">
        <v>44757</v>
      </c>
      <c r="F59" s="90">
        <v>41299</v>
      </c>
      <c r="G59" s="90">
        <v>57731</v>
      </c>
      <c r="H59" s="90">
        <v>65067</v>
      </c>
      <c r="I59" s="91">
        <v>70888</v>
      </c>
      <c r="J59" s="91">
        <v>60609</v>
      </c>
      <c r="K59" s="91">
        <v>82461</v>
      </c>
      <c r="L59" s="91">
        <v>162423</v>
      </c>
      <c r="M59" s="91">
        <v>94471</v>
      </c>
      <c r="N59" s="91">
        <v>79541</v>
      </c>
      <c r="O59" s="91">
        <v>68362</v>
      </c>
      <c r="P59" s="91">
        <v>74715</v>
      </c>
      <c r="Q59" s="91">
        <v>113421</v>
      </c>
      <c r="R59" s="91">
        <v>95419</v>
      </c>
      <c r="S59" s="91">
        <v>100151</v>
      </c>
      <c r="T59" s="91">
        <v>112424</v>
      </c>
      <c r="U59" s="91">
        <v>143157</v>
      </c>
      <c r="V59" s="91">
        <v>102649</v>
      </c>
      <c r="W59" s="91">
        <v>122341</v>
      </c>
      <c r="X59" s="91">
        <v>134706</v>
      </c>
      <c r="Y59" s="91">
        <v>144007</v>
      </c>
      <c r="Z59" s="91">
        <v>129024</v>
      </c>
      <c r="AA59" s="91">
        <v>121587</v>
      </c>
      <c r="AB59" s="91">
        <v>127925</v>
      </c>
      <c r="AC59" s="122">
        <v>142760</v>
      </c>
      <c r="AD59" s="122">
        <v>125764</v>
      </c>
      <c r="AE59" s="122">
        <v>130472</v>
      </c>
      <c r="AF59" s="122">
        <v>133842</v>
      </c>
      <c r="AG59" s="122">
        <v>150480</v>
      </c>
      <c r="AH59" s="122">
        <v>125779</v>
      </c>
      <c r="AI59" s="122">
        <v>132514</v>
      </c>
      <c r="AJ59" s="122">
        <v>141193</v>
      </c>
      <c r="AK59" s="122">
        <v>159038</v>
      </c>
      <c r="AL59" s="122">
        <v>129413</v>
      </c>
      <c r="AM59" s="122">
        <v>137672</v>
      </c>
      <c r="AN59" s="122">
        <v>168518</v>
      </c>
      <c r="AO59" s="122">
        <v>200192</v>
      </c>
      <c r="AP59" s="122">
        <v>101064</v>
      </c>
      <c r="AQ59" s="122">
        <v>113456</v>
      </c>
      <c r="AR59" s="122">
        <v>132636</v>
      </c>
      <c r="AS59" s="122">
        <v>160878</v>
      </c>
      <c r="AT59" s="122">
        <v>100327</v>
      </c>
      <c r="AU59" s="122">
        <v>107333</v>
      </c>
      <c r="AV59" s="122">
        <v>151453</v>
      </c>
      <c r="AW59" s="122">
        <v>183489</v>
      </c>
    </row>
    <row r="60" spans="1:49" x14ac:dyDescent="0.25">
      <c r="A60" s="12" t="s">
        <v>71</v>
      </c>
      <c r="B60" s="60">
        <v>0.624</v>
      </c>
      <c r="C60" s="60">
        <v>0.745</v>
      </c>
      <c r="D60" s="60">
        <v>0.81799999999999995</v>
      </c>
      <c r="E60" s="60">
        <v>0.61399999999999999</v>
      </c>
      <c r="F60" s="60">
        <v>0.6</v>
      </c>
      <c r="G60" s="60">
        <v>0.71599999999999997</v>
      </c>
      <c r="H60" s="60">
        <v>0.76800000000000002</v>
      </c>
      <c r="I60" s="60">
        <v>0.74399999999999999</v>
      </c>
      <c r="J60" s="60">
        <v>0.67900000000000005</v>
      </c>
      <c r="K60" s="60">
        <v>0.871</v>
      </c>
      <c r="L60" s="60">
        <v>1.748</v>
      </c>
      <c r="M60" s="60">
        <v>0.89400000000000002</v>
      </c>
      <c r="N60" s="60">
        <v>0.85699999999999998</v>
      </c>
      <c r="O60" s="60">
        <v>0.70499999999999996</v>
      </c>
      <c r="P60" s="60">
        <v>0.73799999999999999</v>
      </c>
      <c r="Q60" s="60">
        <v>0.88600000000000001</v>
      </c>
      <c r="R60" s="60">
        <v>0.79900000000000004</v>
      </c>
      <c r="S60" s="60">
        <v>0.69699999999999995</v>
      </c>
      <c r="T60" s="60">
        <v>0.76100000000000001</v>
      </c>
      <c r="U60" s="60">
        <v>0.86059779014824522</v>
      </c>
      <c r="V60" s="60">
        <v>0.69081108000430713</v>
      </c>
      <c r="W60" s="60">
        <v>0.78233650298313717</v>
      </c>
      <c r="X60" s="60">
        <v>0.84512397109014259</v>
      </c>
      <c r="Y60" s="60">
        <v>0.83778091930351206</v>
      </c>
      <c r="Z60" s="60">
        <v>0.80395296815318373</v>
      </c>
      <c r="AA60" s="60">
        <v>0.74679843499517851</v>
      </c>
      <c r="AB60" s="60">
        <v>0.79408679242940594</v>
      </c>
      <c r="AC60" s="60">
        <v>0.77691671383168615</v>
      </c>
      <c r="AD60" s="60">
        <v>0.75150732899509409</v>
      </c>
      <c r="AE60" s="60">
        <v>0.77014160660634068</v>
      </c>
      <c r="AF60" s="60">
        <v>0.78874418056455886</v>
      </c>
      <c r="AG60" s="60">
        <v>0.81032180243828889</v>
      </c>
      <c r="AH60" s="60">
        <v>0.74659583308600941</v>
      </c>
      <c r="AI60" s="60">
        <v>0.75717526326916595</v>
      </c>
      <c r="AJ60" s="60">
        <v>0.79521607632650537</v>
      </c>
      <c r="AK60" s="60">
        <v>0.79323863296291119</v>
      </c>
      <c r="AL60" s="60">
        <v>0.74808229234708923</v>
      </c>
      <c r="AM60" s="60">
        <v>0.73356991378667269</v>
      </c>
      <c r="AN60" s="60">
        <v>0.92400399170952641</v>
      </c>
      <c r="AO60" s="60">
        <v>0.94776659959758547</v>
      </c>
      <c r="AP60" s="60">
        <v>0.65251413961416282</v>
      </c>
      <c r="AQ60" s="60">
        <v>0.71335785469521207</v>
      </c>
      <c r="AR60" s="60">
        <v>0.73771914211978284</v>
      </c>
      <c r="AS60" s="60">
        <v>0.88464985840367327</v>
      </c>
      <c r="AT60" s="60">
        <v>0.60206194228241883</v>
      </c>
      <c r="AU60" s="60">
        <v>0.63739585374688967</v>
      </c>
      <c r="AV60" s="60">
        <v>0.72242945183263052</v>
      </c>
      <c r="AW60" s="60">
        <v>0.58817929164222449</v>
      </c>
    </row>
    <row r="61" spans="1:49" s="92" customFormat="1" x14ac:dyDescent="0.25">
      <c r="A61" s="31" t="s">
        <v>115</v>
      </c>
      <c r="B61" s="60" t="s">
        <v>3</v>
      </c>
      <c r="C61" s="60" t="s">
        <v>3</v>
      </c>
      <c r="D61" s="60" t="s">
        <v>3</v>
      </c>
      <c r="E61" s="60" t="s">
        <v>3</v>
      </c>
      <c r="F61" s="60" t="s">
        <v>3</v>
      </c>
      <c r="G61" s="60" t="s">
        <v>3</v>
      </c>
      <c r="H61" s="60" t="s">
        <v>3</v>
      </c>
      <c r="I61" s="60" t="s">
        <v>3</v>
      </c>
      <c r="J61" s="60" t="s">
        <v>3</v>
      </c>
      <c r="K61" s="60" t="s">
        <v>3</v>
      </c>
      <c r="L61" s="93">
        <v>54218</v>
      </c>
      <c r="M61" s="60" t="s">
        <v>3</v>
      </c>
      <c r="N61" s="60" t="s">
        <v>3</v>
      </c>
      <c r="O61" s="60" t="s">
        <v>3</v>
      </c>
      <c r="P61" s="60" t="s">
        <v>3</v>
      </c>
      <c r="Q61" s="60" t="s">
        <v>3</v>
      </c>
      <c r="R61" s="60" t="s">
        <v>3</v>
      </c>
      <c r="S61" s="60" t="s">
        <v>3</v>
      </c>
      <c r="T61" s="60" t="s">
        <v>3</v>
      </c>
      <c r="U61" s="60" t="s">
        <v>3</v>
      </c>
      <c r="V61" s="60" t="s">
        <v>3</v>
      </c>
      <c r="W61" s="60" t="s">
        <v>3</v>
      </c>
      <c r="X61" s="60" t="s">
        <v>3</v>
      </c>
      <c r="Y61" s="60" t="s">
        <v>3</v>
      </c>
      <c r="Z61" s="60" t="s">
        <v>3</v>
      </c>
      <c r="AA61" s="60" t="s">
        <v>3</v>
      </c>
      <c r="AB61" s="60" t="s">
        <v>3</v>
      </c>
      <c r="AC61" s="60" t="s">
        <v>3</v>
      </c>
      <c r="AD61" s="60" t="s">
        <v>3</v>
      </c>
      <c r="AE61" s="60" t="s">
        <v>3</v>
      </c>
      <c r="AF61" s="60" t="s">
        <v>3</v>
      </c>
      <c r="AG61" s="60" t="s">
        <v>3</v>
      </c>
      <c r="AH61" s="60" t="s">
        <v>3</v>
      </c>
      <c r="AI61" s="60" t="s">
        <v>3</v>
      </c>
      <c r="AJ61" s="60" t="s">
        <v>3</v>
      </c>
      <c r="AK61" s="60" t="s">
        <v>3</v>
      </c>
      <c r="AL61" s="60" t="s">
        <v>3</v>
      </c>
      <c r="AM61" s="60"/>
      <c r="AN61" s="14">
        <v>154956</v>
      </c>
      <c r="AO61" s="14">
        <v>153054</v>
      </c>
      <c r="AP61" s="155"/>
      <c r="AQ61" s="155"/>
      <c r="AR61" s="155"/>
      <c r="AS61" s="155"/>
      <c r="AT61" s="155"/>
      <c r="AU61" s="155"/>
      <c r="AV61" s="155"/>
      <c r="AW61" s="155"/>
    </row>
    <row r="62" spans="1:49" x14ac:dyDescent="0.25">
      <c r="A62" s="44" t="s">
        <v>116</v>
      </c>
      <c r="B62" s="64" t="s">
        <v>3</v>
      </c>
      <c r="C62" s="64" t="s">
        <v>3</v>
      </c>
      <c r="D62" s="64" t="s">
        <v>3</v>
      </c>
      <c r="E62" s="64" t="s">
        <v>3</v>
      </c>
      <c r="F62" s="64" t="s">
        <v>3</v>
      </c>
      <c r="G62" s="64" t="s">
        <v>3</v>
      </c>
      <c r="H62" s="64" t="s">
        <v>3</v>
      </c>
      <c r="I62" s="64" t="s">
        <v>3</v>
      </c>
      <c r="J62" s="64" t="s">
        <v>3</v>
      </c>
      <c r="K62" s="64" t="s">
        <v>3</v>
      </c>
      <c r="L62" s="64">
        <v>0.58399999999999996</v>
      </c>
      <c r="M62" s="64" t="s">
        <v>3</v>
      </c>
      <c r="N62" s="64" t="s">
        <v>3</v>
      </c>
      <c r="O62" s="64" t="s">
        <v>3</v>
      </c>
      <c r="P62" s="64" t="s">
        <v>3</v>
      </c>
      <c r="Q62" s="64" t="s">
        <v>3</v>
      </c>
      <c r="R62" s="64" t="s">
        <v>3</v>
      </c>
      <c r="S62" s="64" t="s">
        <v>3</v>
      </c>
      <c r="T62" s="64" t="s">
        <v>3</v>
      </c>
      <c r="U62" s="64" t="s">
        <v>3</v>
      </c>
      <c r="V62" s="64" t="s">
        <v>3</v>
      </c>
      <c r="W62" s="64" t="s">
        <v>3</v>
      </c>
      <c r="X62" s="64" t="s">
        <v>3</v>
      </c>
      <c r="Y62" s="64" t="s">
        <v>3</v>
      </c>
      <c r="Z62" s="64" t="s">
        <v>3</v>
      </c>
      <c r="AA62" s="60" t="s">
        <v>3</v>
      </c>
      <c r="AB62" s="60" t="s">
        <v>3</v>
      </c>
      <c r="AC62" s="60" t="s">
        <v>3</v>
      </c>
      <c r="AD62" s="60" t="s">
        <v>3</v>
      </c>
      <c r="AE62" s="60" t="s">
        <v>3</v>
      </c>
      <c r="AF62" s="60" t="s">
        <v>3</v>
      </c>
      <c r="AG62" s="60" t="s">
        <v>3</v>
      </c>
      <c r="AH62" s="60" t="s">
        <v>3</v>
      </c>
      <c r="AI62" s="60" t="s">
        <v>3</v>
      </c>
      <c r="AJ62" s="60" t="s">
        <v>3</v>
      </c>
      <c r="AK62" s="60" t="s">
        <v>3</v>
      </c>
      <c r="AL62" s="60" t="s">
        <v>3</v>
      </c>
      <c r="AM62" s="60"/>
      <c r="AN62" s="60">
        <v>0.84964195242847274</v>
      </c>
      <c r="AO62" s="60">
        <v>0.72460172801514977</v>
      </c>
      <c r="AP62" s="107"/>
      <c r="AQ62" s="107"/>
      <c r="AR62" s="107"/>
      <c r="AS62" s="107"/>
      <c r="AT62" s="107"/>
      <c r="AU62" s="107"/>
      <c r="AV62" s="107"/>
      <c r="AW62" s="107"/>
    </row>
    <row r="63" spans="1:49" x14ac:dyDescent="0.25">
      <c r="A63" s="20" t="s">
        <v>117</v>
      </c>
      <c r="B63" s="94">
        <v>-8300</v>
      </c>
      <c r="C63" s="94">
        <v>-5537</v>
      </c>
      <c r="D63" s="94">
        <v>-5209</v>
      </c>
      <c r="E63" s="94">
        <v>-5275</v>
      </c>
      <c r="F63" s="94">
        <v>-5056</v>
      </c>
      <c r="G63" s="94">
        <v>-6010</v>
      </c>
      <c r="H63" s="94">
        <v>-6523</v>
      </c>
      <c r="I63" s="94">
        <v>-8142</v>
      </c>
      <c r="J63" s="94">
        <v>-8029</v>
      </c>
      <c r="K63" s="94">
        <v>-9801</v>
      </c>
      <c r="L63" s="94">
        <v>-9750</v>
      </c>
      <c r="M63" s="94">
        <v>-10061</v>
      </c>
      <c r="N63" s="94">
        <v>-10318</v>
      </c>
      <c r="O63" s="94">
        <v>-10269</v>
      </c>
      <c r="P63" s="94">
        <v>-11445</v>
      </c>
      <c r="Q63" s="94">
        <v>-15040</v>
      </c>
      <c r="R63" s="94">
        <v>-16719</v>
      </c>
      <c r="S63" s="94">
        <v>-21825</v>
      </c>
      <c r="T63" s="94">
        <v>-23180</v>
      </c>
      <c r="U63" s="94">
        <v>-23856</v>
      </c>
      <c r="V63" s="94">
        <v>-24336</v>
      </c>
      <c r="W63" s="94">
        <v>-25184</v>
      </c>
      <c r="X63" s="94">
        <v>-25918</v>
      </c>
      <c r="Y63" s="94">
        <v>-27307</v>
      </c>
      <c r="Z63" s="94">
        <v>-27847</v>
      </c>
      <c r="AA63" s="94">
        <v>-27223</v>
      </c>
      <c r="AB63" s="94">
        <v>-26751</v>
      </c>
      <c r="AC63" s="94">
        <v>-26500</v>
      </c>
      <c r="AD63" s="94">
        <v>-26479</v>
      </c>
      <c r="AE63" s="94">
        <v>-26381</v>
      </c>
      <c r="AF63" s="94">
        <v>-26743</v>
      </c>
      <c r="AG63" s="94">
        <v>-26729</v>
      </c>
      <c r="AH63" s="94">
        <v>-27069</v>
      </c>
      <c r="AI63" s="94">
        <v>-27274</v>
      </c>
      <c r="AJ63" s="94">
        <v>-27468</v>
      </c>
      <c r="AK63" s="94">
        <v>-27830</v>
      </c>
      <c r="AL63" s="94">
        <v>-31104</v>
      </c>
      <c r="AM63" s="94">
        <v>-31524</v>
      </c>
      <c r="AN63" s="94">
        <v>-31948</v>
      </c>
      <c r="AO63" s="94">
        <v>-33446</v>
      </c>
      <c r="AP63" s="94">
        <v>-37004</v>
      </c>
      <c r="AQ63" s="94">
        <v>-37282</v>
      </c>
      <c r="AR63" s="94">
        <v>-36509</v>
      </c>
      <c r="AS63" s="94">
        <v>-38205</v>
      </c>
      <c r="AT63" s="94">
        <v>-37144</v>
      </c>
      <c r="AU63" s="94">
        <v>-38727</v>
      </c>
      <c r="AV63" s="94">
        <v>-39679</v>
      </c>
      <c r="AW63" s="94">
        <v>-39834</v>
      </c>
    </row>
    <row r="64" spans="1:49" x14ac:dyDescent="0.25">
      <c r="A64" s="12" t="s">
        <v>19</v>
      </c>
      <c r="B64" s="14">
        <v>26849</v>
      </c>
      <c r="C64" s="14">
        <v>44136</v>
      </c>
      <c r="D64" s="14">
        <v>50101</v>
      </c>
      <c r="E64" s="14">
        <v>39482</v>
      </c>
      <c r="F64" s="14">
        <v>36243</v>
      </c>
      <c r="G64" s="14">
        <v>51721</v>
      </c>
      <c r="H64" s="14">
        <v>58544</v>
      </c>
      <c r="I64" s="14">
        <v>62746</v>
      </c>
      <c r="J64" s="14">
        <v>52580</v>
      </c>
      <c r="K64" s="14">
        <v>72660</v>
      </c>
      <c r="L64" s="14">
        <v>152673</v>
      </c>
      <c r="M64" s="14">
        <v>84410</v>
      </c>
      <c r="N64" s="14">
        <v>69223</v>
      </c>
      <c r="O64" s="14">
        <v>58093</v>
      </c>
      <c r="P64" s="14">
        <v>63270</v>
      </c>
      <c r="Q64" s="14">
        <v>98381</v>
      </c>
      <c r="R64" s="14">
        <v>78700</v>
      </c>
      <c r="S64" s="14">
        <v>78326</v>
      </c>
      <c r="T64" s="14">
        <v>89244</v>
      </c>
      <c r="U64" s="14">
        <v>119301</v>
      </c>
      <c r="V64" s="14">
        <v>78313</v>
      </c>
      <c r="W64" s="14">
        <v>97157</v>
      </c>
      <c r="X64" s="14">
        <v>108788</v>
      </c>
      <c r="Y64" s="14">
        <v>116700</v>
      </c>
      <c r="Z64" s="14">
        <v>101177</v>
      </c>
      <c r="AA64" s="14">
        <v>94364</v>
      </c>
      <c r="AB64" s="14">
        <v>101174</v>
      </c>
      <c r="AC64" s="14">
        <v>116260</v>
      </c>
      <c r="AD64" s="14">
        <v>99285</v>
      </c>
      <c r="AE64" s="14">
        <v>104091</v>
      </c>
      <c r="AF64" s="14">
        <v>107099</v>
      </c>
      <c r="AG64" s="14">
        <v>123751</v>
      </c>
      <c r="AH64" s="14">
        <v>98710</v>
      </c>
      <c r="AI64" s="14">
        <v>105240</v>
      </c>
      <c r="AJ64" s="14">
        <v>113725</v>
      </c>
      <c r="AK64" s="14">
        <v>131208</v>
      </c>
      <c r="AL64" s="14">
        <v>98309</v>
      </c>
      <c r="AM64" s="14">
        <v>106148</v>
      </c>
      <c r="AN64" s="14">
        <v>136570</v>
      </c>
      <c r="AO64" s="14">
        <v>166746</v>
      </c>
      <c r="AP64" s="14">
        <v>64060</v>
      </c>
      <c r="AQ64" s="14">
        <v>76174</v>
      </c>
      <c r="AR64" s="14">
        <v>96127</v>
      </c>
      <c r="AS64" s="14">
        <v>122673</v>
      </c>
      <c r="AT64" s="14">
        <v>63183</v>
      </c>
      <c r="AU64" s="14">
        <v>68606</v>
      </c>
      <c r="AV64" s="14">
        <v>111774</v>
      </c>
      <c r="AW64" s="14">
        <v>143655</v>
      </c>
    </row>
    <row r="65" spans="1:49" x14ac:dyDescent="0.25">
      <c r="A65" s="12" t="s">
        <v>118</v>
      </c>
      <c r="B65" s="60">
        <v>0.47674769607756096</v>
      </c>
      <c r="C65" s="60">
        <v>0.66170914542728632</v>
      </c>
      <c r="D65" s="60">
        <v>0.74104039403038058</v>
      </c>
      <c r="E65" s="60">
        <v>0.54119775746028265</v>
      </c>
      <c r="F65" s="60">
        <v>0.52612249045538351</v>
      </c>
      <c r="G65" s="60">
        <v>0.64132577777226685</v>
      </c>
      <c r="H65" s="60">
        <v>0.69099999999999995</v>
      </c>
      <c r="I65" s="60">
        <v>0.65900000000000003</v>
      </c>
      <c r="J65" s="60">
        <v>0.58899999999999997</v>
      </c>
      <c r="K65" s="60">
        <v>0.76700000000000002</v>
      </c>
      <c r="L65" s="60">
        <v>1.643</v>
      </c>
      <c r="M65" s="60">
        <v>0.79900000000000004</v>
      </c>
      <c r="N65" s="60">
        <v>0.746</v>
      </c>
      <c r="O65" s="60">
        <v>0.59899999999999998</v>
      </c>
      <c r="P65" s="60">
        <v>0.625</v>
      </c>
      <c r="Q65" s="60">
        <v>0.76900000000000002</v>
      </c>
      <c r="R65" s="60">
        <v>0.65900000000000003</v>
      </c>
      <c r="S65" s="60">
        <v>0.54500000000000004</v>
      </c>
      <c r="T65" s="60">
        <v>0.60399999999999998</v>
      </c>
      <c r="U65" s="60">
        <v>0.71718586560542485</v>
      </c>
      <c r="V65" s="60">
        <v>0.5270337568644341</v>
      </c>
      <c r="W65" s="60">
        <v>0.62129186143919579</v>
      </c>
      <c r="X65" s="60">
        <v>0.68251857056815901</v>
      </c>
      <c r="Y65" s="60">
        <v>0.67891861703056011</v>
      </c>
      <c r="Z65" s="60">
        <v>0.63043735629677167</v>
      </c>
      <c r="AA65" s="60">
        <v>0.57959228799036921</v>
      </c>
      <c r="AB65" s="60">
        <v>0.62803155862616933</v>
      </c>
      <c r="AC65" s="60">
        <v>0.632700596456093</v>
      </c>
      <c r="AD65" s="60">
        <v>0.59328110714733884</v>
      </c>
      <c r="AE65" s="60">
        <v>0.61442156150944738</v>
      </c>
      <c r="AF65" s="60">
        <v>0.63114502917084092</v>
      </c>
      <c r="AG65" s="60">
        <v>0.66638844612932413</v>
      </c>
      <c r="AH65" s="60">
        <v>0.58592034190063513</v>
      </c>
      <c r="AI65" s="60">
        <v>0.60133363045751409</v>
      </c>
      <c r="AJ65" s="60">
        <v>0.64051297359098414</v>
      </c>
      <c r="AK65" s="60">
        <v>0.65443010194920492</v>
      </c>
      <c r="AL65" s="60">
        <v>0.56828310972120255</v>
      </c>
      <c r="AM65" s="60">
        <v>0.56559779191576887</v>
      </c>
      <c r="AN65" s="60">
        <v>0.74882935441774778</v>
      </c>
      <c r="AO65" s="60">
        <v>0.78942360042608595</v>
      </c>
      <c r="AP65" s="60">
        <v>0.41359985537563598</v>
      </c>
      <c r="AQ65" s="60">
        <v>0.478946210192084</v>
      </c>
      <c r="AR65" s="60">
        <v>0.5346567144255584</v>
      </c>
      <c r="AS65" s="60">
        <v>0.67456490060762697</v>
      </c>
      <c r="AT65" s="60">
        <v>0.37916094071615886</v>
      </c>
      <c r="AU65" s="60">
        <v>0.40741598522503902</v>
      </c>
      <c r="AV65" s="60">
        <v>0.53316097765736203</v>
      </c>
      <c r="AW65" s="60">
        <v>0.460490253589391</v>
      </c>
    </row>
    <row r="66" spans="1:49" x14ac:dyDescent="0.25">
      <c r="A66" s="12" t="s">
        <v>119</v>
      </c>
      <c r="B66" s="14">
        <v>-5964</v>
      </c>
      <c r="C66" s="14">
        <v>564</v>
      </c>
      <c r="D66" s="14">
        <v>4153</v>
      </c>
      <c r="E66" s="14">
        <v>-1859</v>
      </c>
      <c r="F66" s="14">
        <v>-4791</v>
      </c>
      <c r="G66" s="14">
        <v>-1702</v>
      </c>
      <c r="H66" s="14">
        <v>-11566</v>
      </c>
      <c r="I66" s="14">
        <v>-12400</v>
      </c>
      <c r="J66" s="14">
        <v>-11046</v>
      </c>
      <c r="K66" s="14">
        <v>-9051</v>
      </c>
      <c r="L66" s="14">
        <v>-13445</v>
      </c>
      <c r="M66" s="14">
        <v>-15861</v>
      </c>
      <c r="N66" s="14">
        <v>-13109</v>
      </c>
      <c r="O66" s="14">
        <v>-11444</v>
      </c>
      <c r="P66" s="14">
        <v>-8060</v>
      </c>
      <c r="Q66" s="14">
        <v>-31399</v>
      </c>
      <c r="R66" s="14">
        <v>-20750</v>
      </c>
      <c r="S66" s="14">
        <v>-21183</v>
      </c>
      <c r="T66" s="14">
        <v>-31485</v>
      </c>
      <c r="U66" s="14">
        <v>-39654</v>
      </c>
      <c r="V66" s="14">
        <v>-28143</v>
      </c>
      <c r="W66" s="14">
        <v>-37759</v>
      </c>
      <c r="X66" s="14">
        <v>-40123</v>
      </c>
      <c r="Y66" s="14">
        <v>-53931</v>
      </c>
      <c r="Z66" s="14">
        <v>-51853</v>
      </c>
      <c r="AA66" s="14">
        <v>-52919</v>
      </c>
      <c r="AB66" s="14">
        <v>-53816</v>
      </c>
      <c r="AC66" s="14">
        <v>-51179</v>
      </c>
      <c r="AD66" s="14">
        <v>-43478</v>
      </c>
      <c r="AE66" s="14">
        <v>-43387</v>
      </c>
      <c r="AF66" s="14">
        <v>-42827</v>
      </c>
      <c r="AG66" s="14">
        <v>-39688</v>
      </c>
      <c r="AH66" s="14">
        <v>-26175</v>
      </c>
      <c r="AI66" s="14">
        <v>-30114</v>
      </c>
      <c r="AJ66" s="14">
        <v>-31957</v>
      </c>
      <c r="AK66" s="14">
        <v>-31131</v>
      </c>
      <c r="AL66" s="14">
        <v>-27852</v>
      </c>
      <c r="AM66" s="14">
        <v>-29061</v>
      </c>
      <c r="AN66" s="14">
        <v>-27323</v>
      </c>
      <c r="AO66" s="14">
        <v>-23095</v>
      </c>
      <c r="AP66" s="14">
        <v>-23559</v>
      </c>
      <c r="AQ66" s="14">
        <v>-18294</v>
      </c>
      <c r="AR66" s="14">
        <v>-19713</v>
      </c>
      <c r="AS66" s="14">
        <v>-25881</v>
      </c>
      <c r="AT66" s="14">
        <v>-6853</v>
      </c>
      <c r="AU66" s="14">
        <v>366864</v>
      </c>
      <c r="AV66" s="14">
        <v>-209767</v>
      </c>
      <c r="AW66" s="14">
        <v>-18551</v>
      </c>
    </row>
    <row r="67" spans="1:49" x14ac:dyDescent="0.25">
      <c r="A67" s="12" t="s">
        <v>120</v>
      </c>
      <c r="B67" s="14">
        <v>-8162</v>
      </c>
      <c r="C67" s="14">
        <v>-6989</v>
      </c>
      <c r="D67" s="14">
        <v>-11374</v>
      </c>
      <c r="E67" s="14">
        <v>6128</v>
      </c>
      <c r="F67" s="14">
        <v>9546</v>
      </c>
      <c r="G67" s="14">
        <v>-7040</v>
      </c>
      <c r="H67" s="14">
        <v>-16261</v>
      </c>
      <c r="I67" s="14">
        <v>-3574</v>
      </c>
      <c r="J67" s="14">
        <v>-9320</v>
      </c>
      <c r="K67" s="14">
        <v>-9561</v>
      </c>
      <c r="L67" s="14">
        <v>-10024</v>
      </c>
      <c r="M67" s="14">
        <v>-15585</v>
      </c>
      <c r="N67" s="14">
        <v>-8776</v>
      </c>
      <c r="O67" s="14">
        <v>-11105</v>
      </c>
      <c r="P67" s="14">
        <v>-10247</v>
      </c>
      <c r="Q67" s="14">
        <v>-10543</v>
      </c>
      <c r="R67" s="14">
        <v>-9815</v>
      </c>
      <c r="S67" s="14">
        <v>-7009</v>
      </c>
      <c r="T67" s="14">
        <v>9323</v>
      </c>
      <c r="U67" s="14">
        <v>-14289</v>
      </c>
      <c r="V67" s="14">
        <v>-5042</v>
      </c>
      <c r="W67" s="14">
        <v>-11498</v>
      </c>
      <c r="X67" s="14">
        <v>-10222</v>
      </c>
      <c r="Y67" s="14">
        <v>-20583</v>
      </c>
      <c r="Z67" s="14">
        <v>-10612</v>
      </c>
      <c r="AA67" s="14">
        <v>-6357</v>
      </c>
      <c r="AB67" s="14">
        <v>-6735</v>
      </c>
      <c r="AC67" s="14">
        <v>-15309</v>
      </c>
      <c r="AD67" s="14">
        <v>-5188</v>
      </c>
      <c r="AE67" s="14">
        <v>-9729</v>
      </c>
      <c r="AF67" s="14">
        <v>-11211</v>
      </c>
      <c r="AG67" s="14">
        <v>-17415</v>
      </c>
      <c r="AH67" s="14">
        <v>-14432</v>
      </c>
      <c r="AI67" s="14">
        <v>-14559</v>
      </c>
      <c r="AJ67" s="14">
        <v>-16190</v>
      </c>
      <c r="AK67" s="14">
        <v>-24000</v>
      </c>
      <c r="AL67" s="14">
        <v>-15004</v>
      </c>
      <c r="AM67" s="14">
        <v>-16975</v>
      </c>
      <c r="AN67" s="14">
        <v>-22332</v>
      </c>
      <c r="AO67" s="14">
        <v>-31830</v>
      </c>
      <c r="AP67" s="14">
        <v>-28048</v>
      </c>
      <c r="AQ67" s="14">
        <v>-11591</v>
      </c>
      <c r="AR67" s="14">
        <v>-14848</v>
      </c>
      <c r="AS67" s="14">
        <v>-14776</v>
      </c>
      <c r="AT67" s="14">
        <v>-16490</v>
      </c>
      <c r="AU67" s="14">
        <v>-156463</v>
      </c>
      <c r="AV67" s="14">
        <v>40036</v>
      </c>
      <c r="AW67" s="14">
        <v>-41911</v>
      </c>
    </row>
    <row r="68" spans="1:49" x14ac:dyDescent="0.25">
      <c r="A68" s="50" t="s">
        <v>72</v>
      </c>
      <c r="B68" s="95">
        <v>27205</v>
      </c>
      <c r="C68" s="95">
        <v>37711</v>
      </c>
      <c r="D68" s="95">
        <v>42880</v>
      </c>
      <c r="E68" s="95">
        <v>43751</v>
      </c>
      <c r="F68" s="95">
        <v>31488</v>
      </c>
      <c r="G68" s="95">
        <v>42989</v>
      </c>
      <c r="H68" s="95">
        <v>30717</v>
      </c>
      <c r="I68" s="95">
        <v>46772</v>
      </c>
      <c r="J68" s="95">
        <v>32214</v>
      </c>
      <c r="K68" s="95">
        <v>54048</v>
      </c>
      <c r="L68" s="95">
        <v>129204</v>
      </c>
      <c r="M68" s="95">
        <v>52964</v>
      </c>
      <c r="N68" s="95">
        <v>47338</v>
      </c>
      <c r="O68" s="95">
        <v>35544</v>
      </c>
      <c r="P68" s="95">
        <v>44963</v>
      </c>
      <c r="Q68" s="95">
        <v>56439</v>
      </c>
      <c r="R68" s="95">
        <v>48135</v>
      </c>
      <c r="S68" s="95">
        <v>50134</v>
      </c>
      <c r="T68" s="95">
        <v>67082</v>
      </c>
      <c r="U68" s="95">
        <v>65358</v>
      </c>
      <c r="V68" s="95">
        <v>45128</v>
      </c>
      <c r="W68" s="95">
        <v>47900</v>
      </c>
      <c r="X68" s="95">
        <v>58443</v>
      </c>
      <c r="Y68" s="95">
        <v>42186</v>
      </c>
      <c r="Z68" s="95">
        <v>38712</v>
      </c>
      <c r="AA68" s="95">
        <v>35088</v>
      </c>
      <c r="AB68" s="95">
        <v>40623</v>
      </c>
      <c r="AC68" s="95">
        <v>49772</v>
      </c>
      <c r="AD68" s="95">
        <v>50619</v>
      </c>
      <c r="AE68" s="95">
        <v>50975</v>
      </c>
      <c r="AF68" s="95">
        <v>53061</v>
      </c>
      <c r="AG68" s="95">
        <v>66648</v>
      </c>
      <c r="AH68" s="95">
        <v>58104</v>
      </c>
      <c r="AI68" s="95">
        <v>60567</v>
      </c>
      <c r="AJ68" s="95">
        <v>65578</v>
      </c>
      <c r="AK68" s="95">
        <v>76077</v>
      </c>
      <c r="AL68" s="95">
        <v>55453</v>
      </c>
      <c r="AM68" s="95">
        <v>60112</v>
      </c>
      <c r="AN68" s="95">
        <v>86915</v>
      </c>
      <c r="AO68" s="95">
        <v>111821</v>
      </c>
      <c r="AP68" s="95">
        <v>12453</v>
      </c>
      <c r="AQ68" s="95">
        <v>46289</v>
      </c>
      <c r="AR68" s="95">
        <v>61566</v>
      </c>
      <c r="AS68" s="95">
        <v>82016</v>
      </c>
      <c r="AT68" s="95">
        <v>39840</v>
      </c>
      <c r="AU68" s="95">
        <v>279007</v>
      </c>
      <c r="AV68" s="95">
        <v>-57957</v>
      </c>
      <c r="AW68" s="95">
        <v>83193</v>
      </c>
    </row>
    <row r="69" spans="1:49" s="89" customFormat="1" x14ac:dyDescent="0.25">
      <c r="A69" s="44" t="s">
        <v>73</v>
      </c>
      <c r="B69" s="64">
        <v>0.4830690555249747</v>
      </c>
      <c r="C69" s="64">
        <v>0.56538230884557716</v>
      </c>
      <c r="D69" s="64">
        <v>0.63423508704462428</v>
      </c>
      <c r="E69" s="64">
        <v>0.59971488492591118</v>
      </c>
      <c r="F69" s="64">
        <v>0.45709640425624576</v>
      </c>
      <c r="G69" s="64">
        <v>0.53305144642702151</v>
      </c>
      <c r="H69" s="64">
        <v>0.36199999999999999</v>
      </c>
      <c r="I69" s="64">
        <v>0.49099999999999999</v>
      </c>
      <c r="J69" s="64">
        <v>0.36099999999999999</v>
      </c>
      <c r="K69" s="64">
        <v>0.57099999999999995</v>
      </c>
      <c r="L69" s="64">
        <v>1.391</v>
      </c>
      <c r="M69" s="64">
        <v>0.501</v>
      </c>
      <c r="N69" s="64">
        <v>0.51</v>
      </c>
      <c r="O69" s="64">
        <v>0.36699999999999999</v>
      </c>
      <c r="P69" s="64">
        <v>0.44400000000000001</v>
      </c>
      <c r="Q69" s="64">
        <v>0.441</v>
      </c>
      <c r="R69" s="64">
        <v>0.40300000000000002</v>
      </c>
      <c r="S69" s="64">
        <v>0.34899999999999998</v>
      </c>
      <c r="T69" s="64">
        <v>0.45400000000000001</v>
      </c>
      <c r="U69" s="64">
        <v>0.39290394719440203</v>
      </c>
      <c r="V69" s="64">
        <v>0.30370410250888341</v>
      </c>
      <c r="W69" s="64">
        <v>0.30630711284763301</v>
      </c>
      <c r="X69" s="64">
        <v>0.36666206585023087</v>
      </c>
      <c r="Y69" s="64">
        <v>0.24542297153428627</v>
      </c>
      <c r="Z69" s="64">
        <v>0.24121579941054416</v>
      </c>
      <c r="AA69" s="64">
        <v>0.21551369379218849</v>
      </c>
      <c r="AB69" s="64">
        <v>0.25216484478295687</v>
      </c>
      <c r="AC69" s="64">
        <v>0.27086507901954809</v>
      </c>
      <c r="AD69" s="64">
        <v>0.30247566462900882</v>
      </c>
      <c r="AE69" s="64">
        <v>0.30089190321876125</v>
      </c>
      <c r="AF69" s="64">
        <v>0.31269373563557074</v>
      </c>
      <c r="AG69" s="64">
        <v>0.33300000000000002</v>
      </c>
      <c r="AH69" s="64">
        <v>0.34489226568528519</v>
      </c>
      <c r="AI69" s="64">
        <v>0.34607538954694278</v>
      </c>
      <c r="AJ69" s="64">
        <v>0.36899999999999999</v>
      </c>
      <c r="AK69" s="64">
        <v>0.379</v>
      </c>
      <c r="AL69" s="64">
        <v>0.32055054250750031</v>
      </c>
      <c r="AM69" s="64">
        <v>0.32030009484531685</v>
      </c>
      <c r="AN69" s="64">
        <v>0.47656515588503001</v>
      </c>
      <c r="AO69" s="64">
        <v>0.52939282755355666</v>
      </c>
      <c r="AP69" s="64">
        <v>8.0402107383590299E-2</v>
      </c>
      <c r="AQ69" s="64">
        <v>0.2910434153855827</v>
      </c>
      <c r="AR69" s="64">
        <v>0.34242902910029366</v>
      </c>
      <c r="AS69" s="64">
        <v>0.45099667317368231</v>
      </c>
      <c r="AT69" s="64">
        <v>0.23907968722807987</v>
      </c>
      <c r="AU69" s="64">
        <v>1.656880036581093</v>
      </c>
      <c r="AV69" s="64">
        <v>-0.2764543702657839</v>
      </c>
      <c r="AW69" s="64">
        <v>0.26667756546491389</v>
      </c>
    </row>
    <row r="70" spans="1:49" x14ac:dyDescent="0.25">
      <c r="A70" s="29" t="s">
        <v>4</v>
      </c>
      <c r="B70" s="88">
        <v>31620</v>
      </c>
      <c r="C70" s="88">
        <v>43248</v>
      </c>
      <c r="D70" s="88">
        <v>48089</v>
      </c>
      <c r="E70" s="88">
        <v>49026</v>
      </c>
      <c r="F70" s="88">
        <v>36544</v>
      </c>
      <c r="G70" s="88">
        <v>48989</v>
      </c>
      <c r="H70" s="88">
        <v>37240</v>
      </c>
      <c r="I70" s="88">
        <v>54914</v>
      </c>
      <c r="J70" s="88">
        <v>40243</v>
      </c>
      <c r="K70" s="88">
        <v>63849</v>
      </c>
      <c r="L70" s="88">
        <v>138954</v>
      </c>
      <c r="M70" s="88">
        <v>63025</v>
      </c>
      <c r="N70" s="88">
        <v>57656</v>
      </c>
      <c r="O70" s="88">
        <v>45813</v>
      </c>
      <c r="P70" s="88">
        <v>56408</v>
      </c>
      <c r="Q70" s="88">
        <v>71479</v>
      </c>
      <c r="R70" s="88">
        <v>64854</v>
      </c>
      <c r="S70" s="88">
        <v>71959</v>
      </c>
      <c r="T70" s="88">
        <v>90262</v>
      </c>
      <c r="U70" s="88">
        <v>89214</v>
      </c>
      <c r="V70" s="88">
        <v>69464</v>
      </c>
      <c r="W70" s="88">
        <v>73084</v>
      </c>
      <c r="X70" s="88">
        <v>84361</v>
      </c>
      <c r="Y70" s="88">
        <v>69493</v>
      </c>
      <c r="Z70" s="88">
        <v>66559</v>
      </c>
      <c r="AA70" s="88">
        <v>62311</v>
      </c>
      <c r="AB70" s="88">
        <v>67374</v>
      </c>
      <c r="AC70" s="88">
        <v>76272</v>
      </c>
      <c r="AD70" s="88">
        <v>77098</v>
      </c>
      <c r="AE70" s="88">
        <v>77356</v>
      </c>
      <c r="AF70" s="88">
        <v>79804</v>
      </c>
      <c r="AG70" s="88">
        <v>88517</v>
      </c>
      <c r="AH70" s="88">
        <v>85173</v>
      </c>
      <c r="AI70" s="88">
        <v>87841</v>
      </c>
      <c r="AJ70" s="88">
        <v>93046</v>
      </c>
      <c r="AK70" s="88">
        <v>103907</v>
      </c>
      <c r="AL70" s="88">
        <v>86557</v>
      </c>
      <c r="AM70" s="88">
        <v>91636</v>
      </c>
      <c r="AN70" s="88">
        <v>118863</v>
      </c>
      <c r="AO70" s="88">
        <v>145267</v>
      </c>
      <c r="AP70" s="88">
        <v>49457</v>
      </c>
      <c r="AQ70" s="88">
        <v>83571</v>
      </c>
      <c r="AR70" s="88">
        <v>98075</v>
      </c>
      <c r="AS70" s="88">
        <v>120221</v>
      </c>
      <c r="AT70" s="88">
        <v>76984</v>
      </c>
      <c r="AU70" s="88">
        <v>317734</v>
      </c>
      <c r="AV70" s="88">
        <v>-18278</v>
      </c>
      <c r="AW70" s="88">
        <v>123027</v>
      </c>
    </row>
    <row r="71" spans="1:49" s="89" customFormat="1" x14ac:dyDescent="0.25">
      <c r="A71" s="44" t="s">
        <v>74</v>
      </c>
      <c r="B71" s="64">
        <v>0.56146456664950195</v>
      </c>
      <c r="C71" s="64">
        <v>0.64839580209895054</v>
      </c>
      <c r="D71" s="64">
        <v>0.71128104246476065</v>
      </c>
      <c r="E71" s="64">
        <v>0.67202171260948829</v>
      </c>
      <c r="F71" s="64">
        <v>0.53049196510226893</v>
      </c>
      <c r="G71" s="64">
        <v>0.60744975014569669</v>
      </c>
      <c r="H71" s="64">
        <v>0.439</v>
      </c>
      <c r="I71" s="64">
        <v>0.57699999999999996</v>
      </c>
      <c r="J71" s="64">
        <v>0.45100000000000001</v>
      </c>
      <c r="K71" s="64">
        <v>0.67400000000000004</v>
      </c>
      <c r="L71" s="64">
        <v>1.496</v>
      </c>
      <c r="M71" s="64">
        <v>0.59699999999999998</v>
      </c>
      <c r="N71" s="64">
        <v>0.621</v>
      </c>
      <c r="O71" s="64">
        <v>0.47299999999999998</v>
      </c>
      <c r="P71" s="64">
        <v>0.55800000000000005</v>
      </c>
      <c r="Q71" s="64">
        <v>0.55900000000000005</v>
      </c>
      <c r="R71" s="64">
        <v>0.54300000000000004</v>
      </c>
      <c r="S71" s="64">
        <v>0.501</v>
      </c>
      <c r="T71" s="64">
        <v>0.61099999999999999</v>
      </c>
      <c r="U71" s="64">
        <v>0.53631587173722239</v>
      </c>
      <c r="V71" s="64">
        <v>0.46748142564875633</v>
      </c>
      <c r="W71" s="64">
        <v>0.46735175439157434</v>
      </c>
      <c r="X71" s="64">
        <v>0.52926746637221445</v>
      </c>
      <c r="Y71" s="64">
        <v>0.40428527380723833</v>
      </c>
      <c r="Z71" s="64">
        <v>0.41473141126695623</v>
      </c>
      <c r="AA71" s="64">
        <v>0.38271984079699772</v>
      </c>
      <c r="AB71" s="64">
        <v>0.41822007858619342</v>
      </c>
      <c r="AC71" s="64">
        <v>0.41508119639514129</v>
      </c>
      <c r="AD71" s="64">
        <v>0.46070188647676413</v>
      </c>
      <c r="AE71" s="64">
        <v>0.45661194831565466</v>
      </c>
      <c r="AF71" s="64">
        <v>0.47029288702928868</v>
      </c>
      <c r="AG71" s="64">
        <v>0.47665639943135313</v>
      </c>
      <c r="AH71" s="64">
        <v>0.50556775687065947</v>
      </c>
      <c r="AI71" s="64">
        <v>0.50191702235859459</v>
      </c>
      <c r="AJ71" s="64">
        <v>0.52404634109251891</v>
      </c>
      <c r="AK71" s="64">
        <v>0.51826008020270131</v>
      </c>
      <c r="AL71" s="64">
        <v>0.50034972513338694</v>
      </c>
      <c r="AM71" s="64">
        <v>0.48827221671622068</v>
      </c>
      <c r="AN71" s="64">
        <v>0.65173979317680863</v>
      </c>
      <c r="AO71" s="64">
        <v>0.68773582672505618</v>
      </c>
      <c r="AP71" s="64">
        <v>0.31931639162211722</v>
      </c>
      <c r="AQ71" s="64">
        <v>0.52545505988871077</v>
      </c>
      <c r="AR71" s="64">
        <v>0.54549145679451816</v>
      </c>
      <c r="AS71" s="64">
        <v>0.66108163096972861</v>
      </c>
      <c r="AT71" s="64">
        <v>0.46198068879433984</v>
      </c>
      <c r="AU71" s="64">
        <v>1.8868599051029438</v>
      </c>
      <c r="AV71" s="64">
        <v>-8.7185896090515344E-2</v>
      </c>
      <c r="AW71" s="64">
        <v>0.39436660351774744</v>
      </c>
    </row>
    <row r="72" spans="1:49" x14ac:dyDescent="0.25">
      <c r="A72" s="12"/>
      <c r="B72" s="14"/>
      <c r="C72" s="14"/>
      <c r="D72" s="14"/>
      <c r="E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49" x14ac:dyDescent="0.25">
      <c r="A73" s="1" t="s">
        <v>107</v>
      </c>
      <c r="B73" s="14"/>
      <c r="C73" s="14"/>
      <c r="D73" s="14"/>
      <c r="E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49" x14ac:dyDescent="0.25">
      <c r="A74" s="12" t="s">
        <v>20</v>
      </c>
      <c r="B74" s="14"/>
      <c r="C74" s="14"/>
      <c r="D74" s="14"/>
      <c r="E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49" x14ac:dyDescent="0.25">
      <c r="A75" s="12" t="s">
        <v>244</v>
      </c>
      <c r="B75" s="14"/>
      <c r="C75" s="14"/>
      <c r="D75" s="14"/>
      <c r="E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49" x14ac:dyDescent="0.25">
      <c r="A76" s="12"/>
      <c r="B76" s="14"/>
      <c r="C76" s="14"/>
      <c r="D76" s="14"/>
      <c r="E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49" x14ac:dyDescent="0.25">
      <c r="A77" s="36"/>
      <c r="B77" s="14"/>
      <c r="C77" s="14"/>
      <c r="D77" s="14"/>
      <c r="E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49" x14ac:dyDescent="0.25">
      <c r="A78" s="12"/>
      <c r="B78" s="14"/>
      <c r="C78" s="14"/>
      <c r="D78" s="14"/>
      <c r="E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49" x14ac:dyDescent="0.25">
      <c r="A79" s="12"/>
      <c r="B79" s="14"/>
      <c r="C79" s="14"/>
      <c r="D79" s="14"/>
      <c r="E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49" x14ac:dyDescent="0.25">
      <c r="A80" s="12"/>
      <c r="B80" s="14"/>
      <c r="C80" s="14"/>
      <c r="D80" s="14"/>
      <c r="E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x14ac:dyDescent="0.25">
      <c r="A81" s="12"/>
      <c r="B81" s="14"/>
      <c r="C81" s="14"/>
      <c r="D81" s="14"/>
      <c r="E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x14ac:dyDescent="0.25">
      <c r="A82" s="12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x14ac:dyDescent="0.25">
      <c r="A83" s="12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x14ac:dyDescent="0.25">
      <c r="A84" s="12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x14ac:dyDescent="0.25">
      <c r="A85" s="12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25">
      <c r="A86" s="12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25">
      <c r="A87" s="12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1:19" x14ac:dyDescent="0.25">
      <c r="A88" s="12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 spans="1:19" x14ac:dyDescent="0.25">
      <c r="A89" s="12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 spans="1:19" x14ac:dyDescent="0.25">
      <c r="A90" s="12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1:19" x14ac:dyDescent="0.25">
      <c r="A91" s="12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1:19" x14ac:dyDescent="0.25">
      <c r="A92" s="12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1:19" x14ac:dyDescent="0.25">
      <c r="A93" s="12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spans="1:19" x14ac:dyDescent="0.25">
      <c r="A94" s="12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x14ac:dyDescent="0.25">
      <c r="A95" s="12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x14ac:dyDescent="0.25">
      <c r="A96" s="12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x14ac:dyDescent="0.25">
      <c r="A97" s="12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x14ac:dyDescent="0.25">
      <c r="A98" s="10"/>
    </row>
    <row r="99" spans="1:19" x14ac:dyDescent="0.25">
      <c r="A99" s="10"/>
    </row>
    <row r="100" spans="1:19" x14ac:dyDescent="0.25">
      <c r="A100" s="10"/>
    </row>
    <row r="101" spans="1:19" x14ac:dyDescent="0.25">
      <c r="A101" s="10"/>
    </row>
    <row r="102" spans="1:19" x14ac:dyDescent="0.25">
      <c r="A102" s="10"/>
    </row>
    <row r="103" spans="1:19" x14ac:dyDescent="0.25">
      <c r="A103" s="10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</sheetPr>
  <dimension ref="A1:AW48"/>
  <sheetViews>
    <sheetView showGridLines="0" zoomScale="85" zoomScaleNormal="85" workbookViewId="0">
      <pane xSplit="1" ySplit="1" topLeftCell="AL2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x14ac:dyDescent="0.25"/>
  <cols>
    <col min="1" max="1" width="40.77734375" style="1" customWidth="1"/>
    <col min="2" max="41" width="11.77734375" style="43"/>
    <col min="42" max="47" width="11.77734375" style="143"/>
    <col min="48" max="48" width="11.77734375" style="143" customWidth="1"/>
    <col min="49" max="49" width="11.77734375" style="143"/>
    <col min="50" max="16384" width="11.77734375" style="43"/>
  </cols>
  <sheetData>
    <row r="1" spans="1:49" x14ac:dyDescent="0.2">
      <c r="A1" s="118" t="s">
        <v>250</v>
      </c>
      <c r="B1" s="108" t="s">
        <v>39</v>
      </c>
      <c r="C1" s="108" t="s">
        <v>40</v>
      </c>
      <c r="D1" s="108" t="s">
        <v>41</v>
      </c>
      <c r="E1" s="108" t="s">
        <v>42</v>
      </c>
      <c r="F1" s="108" t="s">
        <v>43</v>
      </c>
      <c r="G1" s="108" t="s">
        <v>44</v>
      </c>
      <c r="H1" s="108" t="s">
        <v>45</v>
      </c>
      <c r="I1" s="108" t="s">
        <v>46</v>
      </c>
      <c r="J1" s="108" t="s">
        <v>47</v>
      </c>
      <c r="K1" s="108" t="s">
        <v>48</v>
      </c>
      <c r="L1" s="108" t="s">
        <v>49</v>
      </c>
      <c r="M1" s="108" t="s">
        <v>50</v>
      </c>
      <c r="N1" s="108" t="s">
        <v>51</v>
      </c>
      <c r="O1" s="108" t="s">
        <v>52</v>
      </c>
      <c r="P1" s="108" t="s">
        <v>53</v>
      </c>
      <c r="Q1" s="108" t="s">
        <v>54</v>
      </c>
      <c r="R1" s="108" t="s">
        <v>55</v>
      </c>
      <c r="S1" s="108" t="s">
        <v>56</v>
      </c>
      <c r="T1" s="108" t="s">
        <v>57</v>
      </c>
      <c r="U1" s="108" t="s">
        <v>58</v>
      </c>
      <c r="V1" s="108" t="s">
        <v>59</v>
      </c>
      <c r="W1" s="108" t="s">
        <v>60</v>
      </c>
      <c r="X1" s="108" t="s">
        <v>61</v>
      </c>
      <c r="Y1" s="108" t="s">
        <v>62</v>
      </c>
      <c r="Z1" s="108" t="s">
        <v>63</v>
      </c>
      <c r="AA1" s="108" t="s">
        <v>64</v>
      </c>
      <c r="AB1" s="108" t="s">
        <v>65</v>
      </c>
      <c r="AC1" s="108" t="s">
        <v>66</v>
      </c>
      <c r="AD1" s="108" t="s">
        <v>217</v>
      </c>
      <c r="AE1" s="57" t="s">
        <v>220</v>
      </c>
      <c r="AF1" s="57" t="s">
        <v>221</v>
      </c>
      <c r="AG1" s="57" t="s">
        <v>223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">
        <v>310</v>
      </c>
      <c r="AV1" s="57" t="s">
        <v>311</v>
      </c>
      <c r="AW1" s="57" t="s">
        <v>312</v>
      </c>
    </row>
    <row r="2" spans="1:49" s="45" customFormat="1" x14ac:dyDescent="0.25">
      <c r="A2" s="3"/>
      <c r="B2" s="25"/>
      <c r="C2" s="58"/>
      <c r="D2" s="58"/>
      <c r="E2" s="75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AD2" s="58"/>
      <c r="AF2" s="58"/>
      <c r="AG2" s="58"/>
      <c r="AH2" s="58"/>
      <c r="AI2" s="58"/>
      <c r="AP2" s="142"/>
      <c r="AQ2" s="142"/>
      <c r="AR2" s="142"/>
      <c r="AS2" s="142"/>
      <c r="AT2" s="142"/>
      <c r="AU2" s="142"/>
      <c r="AV2" s="142"/>
      <c r="AW2" s="142"/>
    </row>
    <row r="3" spans="1:49" x14ac:dyDescent="0.2">
      <c r="A3" s="4" t="s">
        <v>122</v>
      </c>
      <c r="B3" s="114" t="s">
        <v>39</v>
      </c>
      <c r="C3" s="114" t="s">
        <v>40</v>
      </c>
      <c r="D3" s="114" t="s">
        <v>41</v>
      </c>
      <c r="E3" s="114" t="s">
        <v>42</v>
      </c>
      <c r="F3" s="114" t="s">
        <v>43</v>
      </c>
      <c r="G3" s="114" t="s">
        <v>44</v>
      </c>
      <c r="H3" s="114" t="s">
        <v>45</v>
      </c>
      <c r="I3" s="114" t="s">
        <v>46</v>
      </c>
      <c r="J3" s="114" t="s">
        <v>47</v>
      </c>
      <c r="K3" s="114" t="s">
        <v>48</v>
      </c>
      <c r="L3" s="114" t="s">
        <v>49</v>
      </c>
      <c r="M3" s="114" t="s">
        <v>50</v>
      </c>
      <c r="N3" s="114" t="s">
        <v>51</v>
      </c>
      <c r="O3" s="114" t="s">
        <v>52</v>
      </c>
      <c r="P3" s="114" t="s">
        <v>53</v>
      </c>
      <c r="Q3" s="114" t="s">
        <v>54</v>
      </c>
      <c r="R3" s="114" t="s">
        <v>55</v>
      </c>
      <c r="S3" s="114" t="s">
        <v>56</v>
      </c>
      <c r="T3" s="114" t="s">
        <v>57</v>
      </c>
      <c r="U3" s="114" t="s">
        <v>58</v>
      </c>
      <c r="V3" s="114" t="s">
        <v>59</v>
      </c>
      <c r="W3" s="114" t="s">
        <v>60</v>
      </c>
      <c r="X3" s="114" t="s">
        <v>61</v>
      </c>
      <c r="Y3" s="114" t="s">
        <v>62</v>
      </c>
      <c r="Z3" s="114" t="s">
        <v>63</v>
      </c>
      <c r="AA3" s="114" t="s">
        <v>64</v>
      </c>
      <c r="AB3" s="114" t="s">
        <v>65</v>
      </c>
      <c r="AC3" s="114" t="s">
        <v>66</v>
      </c>
      <c r="AD3" s="109" t="s">
        <v>217</v>
      </c>
      <c r="AE3" s="134" t="s">
        <v>220</v>
      </c>
      <c r="AF3" s="134" t="s">
        <v>221</v>
      </c>
      <c r="AG3" s="134" t="s">
        <v>223</v>
      </c>
      <c r="AH3" s="134" t="str">
        <f t="shared" ref="AH3:AN3" si="0">AH1</f>
        <v>1Q18</v>
      </c>
      <c r="AI3" s="134" t="str">
        <f t="shared" si="0"/>
        <v>2Q18</v>
      </c>
      <c r="AJ3" s="134" t="str">
        <f t="shared" si="0"/>
        <v>3Q18</v>
      </c>
      <c r="AK3" s="134" t="str">
        <f t="shared" si="0"/>
        <v>4Q18</v>
      </c>
      <c r="AL3" s="134" t="str">
        <f t="shared" si="0"/>
        <v>1Q19</v>
      </c>
      <c r="AM3" s="134" t="str">
        <f t="shared" si="0"/>
        <v>2Q19</v>
      </c>
      <c r="AN3" s="134" t="str">
        <f t="shared" si="0"/>
        <v>3Q19</v>
      </c>
      <c r="AO3" s="134" t="str">
        <f t="shared" ref="AO3:AP3" si="1">AO1</f>
        <v>4Q19</v>
      </c>
      <c r="AP3" s="134" t="str">
        <f t="shared" si="1"/>
        <v>1Q20</v>
      </c>
      <c r="AQ3" s="134" t="str">
        <f t="shared" ref="AQ3:AR3" si="2">AQ1</f>
        <v>2Q20</v>
      </c>
      <c r="AR3" s="134" t="str">
        <f t="shared" si="2"/>
        <v>3Q20</v>
      </c>
      <c r="AS3" s="134" t="str">
        <f t="shared" ref="AS3:AU3" si="3">AS1</f>
        <v>4Q20</v>
      </c>
      <c r="AT3" s="134" t="str">
        <f t="shared" si="3"/>
        <v>1Q21</v>
      </c>
      <c r="AU3" s="134" t="str">
        <f t="shared" si="3"/>
        <v>2Q21</v>
      </c>
      <c r="AV3" s="134" t="str">
        <f t="shared" ref="AV3:AW3" si="4">AV1</f>
        <v>3Q21</v>
      </c>
      <c r="AW3" s="134" t="str">
        <f t="shared" si="4"/>
        <v>4Q21</v>
      </c>
    </row>
    <row r="4" spans="1:49" x14ac:dyDescent="0.25">
      <c r="A4" s="12" t="s">
        <v>123</v>
      </c>
      <c r="B4" s="14">
        <v>46958</v>
      </c>
      <c r="C4" s="14">
        <v>53754</v>
      </c>
      <c r="D4" s="14">
        <v>54796</v>
      </c>
      <c r="E4" s="14">
        <v>57701</v>
      </c>
      <c r="F4" s="14">
        <v>54808</v>
      </c>
      <c r="G4" s="14">
        <v>63274</v>
      </c>
      <c r="H4" s="14">
        <v>66118</v>
      </c>
      <c r="I4" s="14">
        <v>72261</v>
      </c>
      <c r="J4" s="14">
        <v>69614</v>
      </c>
      <c r="K4" s="14">
        <v>73661</v>
      </c>
      <c r="L4" s="14">
        <v>80234</v>
      </c>
      <c r="M4" s="14">
        <v>85169</v>
      </c>
      <c r="N4" s="14">
        <v>78765</v>
      </c>
      <c r="O4" s="14">
        <v>83967</v>
      </c>
      <c r="P4" s="14">
        <v>84905</v>
      </c>
      <c r="Q4" s="14">
        <v>103869</v>
      </c>
      <c r="R4" s="14">
        <v>97762</v>
      </c>
      <c r="S4" s="14">
        <v>107071</v>
      </c>
      <c r="T4" s="14">
        <v>110251</v>
      </c>
      <c r="U4" s="14">
        <v>121776.18265999998</v>
      </c>
      <c r="V4" s="14">
        <v>110411.89036999999</v>
      </c>
      <c r="W4" s="14">
        <v>115566.68071000004</v>
      </c>
      <c r="X4" s="14">
        <v>117964.88559000002</v>
      </c>
      <c r="Y4" s="14">
        <v>128570.64749999999</v>
      </c>
      <c r="Z4" s="14">
        <v>121438.40689000003</v>
      </c>
      <c r="AA4" s="14">
        <v>126861</v>
      </c>
      <c r="AB4" s="14">
        <v>128066</v>
      </c>
      <c r="AC4" s="14">
        <v>143912</v>
      </c>
      <c r="AD4" s="14">
        <v>131250</v>
      </c>
      <c r="AE4" s="14">
        <v>133868</v>
      </c>
      <c r="AF4" s="14">
        <v>138120</v>
      </c>
      <c r="AG4" s="14">
        <v>148315</v>
      </c>
      <c r="AH4" s="14">
        <v>132971</v>
      </c>
      <c r="AI4" s="14">
        <v>138430</v>
      </c>
      <c r="AJ4" s="14">
        <v>139769</v>
      </c>
      <c r="AK4" s="14">
        <v>158100</v>
      </c>
      <c r="AL4" s="14">
        <v>138848</v>
      </c>
      <c r="AM4" s="14">
        <v>147376</v>
      </c>
      <c r="AN4" s="14">
        <v>148754</v>
      </c>
      <c r="AO4" s="14">
        <v>163525</v>
      </c>
      <c r="AP4" s="14">
        <v>151941</v>
      </c>
      <c r="AQ4" s="14">
        <v>143279</v>
      </c>
      <c r="AR4" s="14">
        <v>143038</v>
      </c>
      <c r="AS4" s="14">
        <v>163617</v>
      </c>
      <c r="AT4" s="14">
        <v>152886</v>
      </c>
      <c r="AU4" s="14">
        <v>169434</v>
      </c>
      <c r="AV4" s="14">
        <v>182553</v>
      </c>
      <c r="AW4" s="14">
        <v>212791</v>
      </c>
    </row>
    <row r="5" spans="1:49" x14ac:dyDescent="0.25">
      <c r="A5" s="12" t="s">
        <v>124</v>
      </c>
      <c r="B5" s="14">
        <v>3527</v>
      </c>
      <c r="C5" s="14">
        <v>5172</v>
      </c>
      <c r="D5" s="14">
        <v>6222</v>
      </c>
      <c r="E5" s="14">
        <v>6750</v>
      </c>
      <c r="F5" s="14">
        <v>5623</v>
      </c>
      <c r="G5" s="14">
        <v>5995</v>
      </c>
      <c r="H5" s="14">
        <v>6185</v>
      </c>
      <c r="I5" s="14">
        <v>6156</v>
      </c>
      <c r="J5" s="14">
        <v>7048</v>
      </c>
      <c r="K5" s="14">
        <v>6189</v>
      </c>
      <c r="L5" s="14">
        <v>6182</v>
      </c>
      <c r="M5" s="14">
        <v>7139</v>
      </c>
      <c r="N5" s="14">
        <v>6407</v>
      </c>
      <c r="O5" s="14">
        <v>6430</v>
      </c>
      <c r="P5" s="14">
        <v>7002</v>
      </c>
      <c r="Q5" s="14">
        <v>8492</v>
      </c>
      <c r="R5" s="14">
        <v>8241</v>
      </c>
      <c r="S5" s="14">
        <v>8591</v>
      </c>
      <c r="T5" s="14">
        <v>9647</v>
      </c>
      <c r="U5" s="14">
        <v>10669.414500000003</v>
      </c>
      <c r="V5" s="14">
        <v>9326.5870300000006</v>
      </c>
      <c r="W5" s="14">
        <v>10461.301800000008</v>
      </c>
      <c r="X5" s="14">
        <v>10705.968439999999</v>
      </c>
      <c r="Y5" s="14">
        <v>12083.527139999997</v>
      </c>
      <c r="Z5" s="14">
        <v>11356.00023</v>
      </c>
      <c r="AA5" s="14">
        <v>10969</v>
      </c>
      <c r="AB5" s="14">
        <v>10508</v>
      </c>
      <c r="AC5" s="14">
        <v>11116</v>
      </c>
      <c r="AD5" s="14">
        <v>11373</v>
      </c>
      <c r="AE5" s="14">
        <v>11474</v>
      </c>
      <c r="AF5" s="14">
        <v>11559</v>
      </c>
      <c r="AG5" s="14">
        <v>13760</v>
      </c>
      <c r="AH5" s="14">
        <v>11944</v>
      </c>
      <c r="AI5" s="14">
        <v>11547</v>
      </c>
      <c r="AJ5" s="14">
        <v>12378</v>
      </c>
      <c r="AK5" s="14">
        <v>13629</v>
      </c>
      <c r="AL5" s="14">
        <v>11981</v>
      </c>
      <c r="AM5" s="14">
        <v>13556</v>
      </c>
      <c r="AN5" s="14">
        <v>12634</v>
      </c>
      <c r="AO5" s="14">
        <v>14550</v>
      </c>
      <c r="AP5" s="14">
        <v>11432</v>
      </c>
      <c r="AQ5" s="14">
        <v>7071</v>
      </c>
      <c r="AR5" s="14">
        <v>8778</v>
      </c>
      <c r="AS5" s="14">
        <v>11978</v>
      </c>
      <c r="AT5" s="14">
        <v>10322</v>
      </c>
      <c r="AU5" s="14">
        <v>10664</v>
      </c>
      <c r="AV5" s="14">
        <v>12182</v>
      </c>
      <c r="AW5" s="14">
        <v>15226</v>
      </c>
    </row>
    <row r="6" spans="1:49" x14ac:dyDescent="0.25">
      <c r="A6" s="12" t="s">
        <v>125</v>
      </c>
      <c r="B6" s="14">
        <v>9523</v>
      </c>
      <c r="C6" s="14">
        <v>10704</v>
      </c>
      <c r="D6" s="14">
        <v>11262</v>
      </c>
      <c r="E6" s="14">
        <v>13143</v>
      </c>
      <c r="F6" s="14">
        <v>12375</v>
      </c>
      <c r="G6" s="14">
        <v>14313</v>
      </c>
      <c r="H6" s="14">
        <v>14796</v>
      </c>
      <c r="I6" s="14">
        <v>16480</v>
      </c>
      <c r="J6" s="14">
        <v>16673</v>
      </c>
      <c r="K6" s="14">
        <v>17645</v>
      </c>
      <c r="L6" s="14">
        <v>18680</v>
      </c>
      <c r="M6" s="14">
        <v>20839</v>
      </c>
      <c r="N6" s="14">
        <v>19313</v>
      </c>
      <c r="O6" s="14">
        <v>19783</v>
      </c>
      <c r="P6" s="14">
        <v>20441</v>
      </c>
      <c r="Q6" s="14">
        <v>24498</v>
      </c>
      <c r="R6" s="14">
        <v>24132</v>
      </c>
      <c r="S6" s="14">
        <v>27291</v>
      </c>
      <c r="T6" s="14">
        <v>26725</v>
      </c>
      <c r="U6" s="14">
        <v>30662.460779999994</v>
      </c>
      <c r="V6" s="14">
        <v>29062.580689999999</v>
      </c>
      <c r="W6" s="14">
        <v>30941.055649999991</v>
      </c>
      <c r="X6" s="14">
        <v>30723.692949999997</v>
      </c>
      <c r="Y6" s="14">
        <v>37308.41345</v>
      </c>
      <c r="Z6" s="14">
        <v>33832</v>
      </c>
      <c r="AA6" s="14">
        <v>35200</v>
      </c>
      <c r="AB6" s="14">
        <v>33015</v>
      </c>
      <c r="AC6" s="14">
        <v>40002</v>
      </c>
      <c r="AD6" s="14">
        <v>35456</v>
      </c>
      <c r="AE6" s="14">
        <v>36024</v>
      </c>
      <c r="AF6" s="14">
        <v>35455</v>
      </c>
      <c r="AG6" s="14">
        <v>40968</v>
      </c>
      <c r="AH6" s="14">
        <v>35506</v>
      </c>
      <c r="AI6" s="14">
        <v>36121</v>
      </c>
      <c r="AJ6" s="14">
        <v>37671</v>
      </c>
      <c r="AK6" s="14">
        <v>43201</v>
      </c>
      <c r="AL6" s="14">
        <v>37201</v>
      </c>
      <c r="AM6" s="14">
        <v>38253</v>
      </c>
      <c r="AN6" s="14">
        <v>37251</v>
      </c>
      <c r="AO6" s="14">
        <v>43517</v>
      </c>
      <c r="AP6" s="14">
        <v>33025</v>
      </c>
      <c r="AQ6" s="14">
        <v>3199</v>
      </c>
      <c r="AR6" s="14">
        <v>12824</v>
      </c>
      <c r="AS6" s="14">
        <v>27704</v>
      </c>
      <c r="AT6" s="14">
        <v>16061</v>
      </c>
      <c r="AU6" s="14">
        <v>20373</v>
      </c>
      <c r="AV6" s="14">
        <v>28963</v>
      </c>
      <c r="AW6" s="14">
        <v>40852</v>
      </c>
    </row>
    <row r="7" spans="1:49" x14ac:dyDescent="0.25">
      <c r="A7" s="12" t="s">
        <v>126</v>
      </c>
      <c r="B7" s="14">
        <v>2659</v>
      </c>
      <c r="C7" s="14">
        <v>5110</v>
      </c>
      <c r="D7" s="14">
        <v>3274</v>
      </c>
      <c r="E7" s="14">
        <v>3880</v>
      </c>
      <c r="F7" s="14">
        <v>4106</v>
      </c>
      <c r="G7" s="14">
        <v>6513</v>
      </c>
      <c r="H7" s="14">
        <v>8534</v>
      </c>
      <c r="I7" s="14">
        <v>11965</v>
      </c>
      <c r="J7" s="14">
        <v>9171</v>
      </c>
      <c r="K7" s="14">
        <v>11207</v>
      </c>
      <c r="L7" s="14">
        <v>14516</v>
      </c>
      <c r="M7" s="14">
        <v>18667</v>
      </c>
      <c r="N7" s="14">
        <v>10979</v>
      </c>
      <c r="O7" s="14">
        <v>11858</v>
      </c>
      <c r="P7" s="14">
        <v>13608</v>
      </c>
      <c r="Q7" s="14">
        <v>19389</v>
      </c>
      <c r="R7" s="14">
        <v>14967</v>
      </c>
      <c r="S7" s="14">
        <v>16270</v>
      </c>
      <c r="T7" s="14">
        <v>18966</v>
      </c>
      <c r="U7" s="14">
        <v>24041.078260000002</v>
      </c>
      <c r="V7" s="14">
        <v>16805.156990000003</v>
      </c>
      <c r="W7" s="14">
        <v>18746.63365</v>
      </c>
      <c r="X7" s="14">
        <v>18366.346999999998</v>
      </c>
      <c r="Y7" s="14">
        <v>18637.472030000001</v>
      </c>
      <c r="Z7" s="14">
        <v>13791.592879999982</v>
      </c>
      <c r="AA7" s="14">
        <v>15924</v>
      </c>
      <c r="AB7" s="14">
        <v>15166</v>
      </c>
      <c r="AC7" s="14">
        <v>18013</v>
      </c>
      <c r="AD7" s="14">
        <v>14469</v>
      </c>
      <c r="AE7" s="14">
        <v>15427</v>
      </c>
      <c r="AF7" s="14">
        <v>12701</v>
      </c>
      <c r="AG7" s="14">
        <v>15249</v>
      </c>
      <c r="AH7" s="14">
        <v>11864</v>
      </c>
      <c r="AI7" s="14">
        <v>15065</v>
      </c>
      <c r="AJ7" s="14">
        <v>12355</v>
      </c>
      <c r="AK7" s="14">
        <v>15592</v>
      </c>
      <c r="AL7" s="14">
        <v>8979</v>
      </c>
      <c r="AM7" s="14">
        <v>14857</v>
      </c>
      <c r="AN7" s="14">
        <v>10820</v>
      </c>
      <c r="AO7" s="14">
        <v>19426</v>
      </c>
      <c r="AP7" s="14">
        <v>8445</v>
      </c>
      <c r="AQ7" s="14">
        <v>6440</v>
      </c>
      <c r="AR7" s="14">
        <v>14623</v>
      </c>
      <c r="AS7" s="14">
        <v>24837</v>
      </c>
      <c r="AT7" s="14">
        <v>16853</v>
      </c>
      <c r="AU7" s="14">
        <v>27688</v>
      </c>
      <c r="AV7" s="14">
        <v>31540</v>
      </c>
      <c r="AW7" s="14">
        <v>5534.9900500000003</v>
      </c>
    </row>
    <row r="8" spans="1:49" x14ac:dyDescent="0.25">
      <c r="A8" s="12" t="s">
        <v>318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>
        <v>48779.00995</v>
      </c>
    </row>
    <row r="9" spans="1:49" ht="10.8" thickBot="1" x14ac:dyDescent="0.3">
      <c r="A9" s="13" t="s">
        <v>1</v>
      </c>
      <c r="B9" s="96">
        <v>62667</v>
      </c>
      <c r="C9" s="96">
        <v>74741</v>
      </c>
      <c r="D9" s="96">
        <v>75554</v>
      </c>
      <c r="E9" s="96">
        <v>81474</v>
      </c>
      <c r="F9" s="96">
        <v>76912</v>
      </c>
      <c r="G9" s="96">
        <v>90095</v>
      </c>
      <c r="H9" s="96">
        <v>95632</v>
      </c>
      <c r="I9" s="96">
        <v>106862</v>
      </c>
      <c r="J9" s="96">
        <v>102506</v>
      </c>
      <c r="K9" s="96">
        <v>108702</v>
      </c>
      <c r="L9" s="96">
        <v>119612</v>
      </c>
      <c r="M9" s="96">
        <v>131813</v>
      </c>
      <c r="N9" s="96">
        <v>115464</v>
      </c>
      <c r="O9" s="96">
        <v>122038</v>
      </c>
      <c r="P9" s="96">
        <v>125957</v>
      </c>
      <c r="Q9" s="96">
        <v>156248</v>
      </c>
      <c r="R9" s="96">
        <v>145102</v>
      </c>
      <c r="S9" s="96">
        <v>159223</v>
      </c>
      <c r="T9" s="96">
        <v>165590</v>
      </c>
      <c r="U9" s="96">
        <v>187149.13619999998</v>
      </c>
      <c r="V9" s="96">
        <v>165606.21507999999</v>
      </c>
      <c r="W9" s="96">
        <v>175715.67181000006</v>
      </c>
      <c r="X9" s="96">
        <v>177760.89398000002</v>
      </c>
      <c r="Y9" s="96">
        <v>196600.06011999998</v>
      </c>
      <c r="Z9" s="96">
        <v>180418</v>
      </c>
      <c r="AA9" s="96">
        <v>188954</v>
      </c>
      <c r="AB9" s="96">
        <v>186755</v>
      </c>
      <c r="AC9" s="96">
        <v>213043</v>
      </c>
      <c r="AD9" s="96">
        <v>192548</v>
      </c>
      <c r="AE9" s="96">
        <v>196793</v>
      </c>
      <c r="AF9" s="96">
        <v>197835</v>
      </c>
      <c r="AG9" s="96">
        <v>218292</v>
      </c>
      <c r="AH9" s="96">
        <f>SUM(AH4:AH7)</f>
        <v>192285</v>
      </c>
      <c r="AI9" s="96">
        <v>201163</v>
      </c>
      <c r="AJ9" s="96">
        <v>202173</v>
      </c>
      <c r="AK9" s="96">
        <v>230522</v>
      </c>
      <c r="AL9" s="96">
        <v>197009</v>
      </c>
      <c r="AM9" s="96">
        <v>214042</v>
      </c>
      <c r="AN9" s="96">
        <v>209459</v>
      </c>
      <c r="AO9" s="96">
        <v>241018</v>
      </c>
      <c r="AP9" s="96">
        <v>204843</v>
      </c>
      <c r="AQ9" s="96">
        <v>159989</v>
      </c>
      <c r="AR9" s="96">
        <v>179263</v>
      </c>
      <c r="AS9" s="96">
        <v>228136</v>
      </c>
      <c r="AT9" s="96">
        <v>196122</v>
      </c>
      <c r="AU9" s="96">
        <v>228159</v>
      </c>
      <c r="AV9" s="96">
        <v>255238</v>
      </c>
      <c r="AW9" s="96">
        <f>SUM(AW4:AW8)</f>
        <v>323183</v>
      </c>
    </row>
    <row r="10" spans="1:49" x14ac:dyDescent="0.25">
      <c r="A10" s="1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V10" s="55"/>
      <c r="W10" s="55"/>
      <c r="X10" s="55"/>
      <c r="Y10" s="55"/>
      <c r="Z10" s="55"/>
      <c r="AA10" s="55"/>
      <c r="AB10" s="55"/>
    </row>
    <row r="11" spans="1:49" x14ac:dyDescent="0.25">
      <c r="A11" s="12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</row>
    <row r="12" spans="1:49" x14ac:dyDescent="0.2">
      <c r="A12" s="4" t="s">
        <v>127</v>
      </c>
      <c r="B12" s="114" t="s">
        <v>39</v>
      </c>
      <c r="C12" s="114" t="s">
        <v>40</v>
      </c>
      <c r="D12" s="114" t="s">
        <v>41</v>
      </c>
      <c r="E12" s="114" t="s">
        <v>42</v>
      </c>
      <c r="F12" s="114" t="s">
        <v>43</v>
      </c>
      <c r="G12" s="114" t="s">
        <v>44</v>
      </c>
      <c r="H12" s="114" t="s">
        <v>45</v>
      </c>
      <c r="I12" s="114" t="s">
        <v>46</v>
      </c>
      <c r="J12" s="114" t="s">
        <v>47</v>
      </c>
      <c r="K12" s="114" t="s">
        <v>48</v>
      </c>
      <c r="L12" s="114" t="s">
        <v>49</v>
      </c>
      <c r="M12" s="114" t="s">
        <v>50</v>
      </c>
      <c r="N12" s="114" t="s">
        <v>51</v>
      </c>
      <c r="O12" s="114" t="s">
        <v>52</v>
      </c>
      <c r="P12" s="114" t="s">
        <v>53</v>
      </c>
      <c r="Q12" s="114" t="s">
        <v>54</v>
      </c>
      <c r="R12" s="114" t="s">
        <v>55</v>
      </c>
      <c r="S12" s="114" t="s">
        <v>56</v>
      </c>
      <c r="T12" s="114" t="s">
        <v>57</v>
      </c>
      <c r="U12" s="114" t="s">
        <v>58</v>
      </c>
      <c r="V12" s="114" t="s">
        <v>59</v>
      </c>
      <c r="W12" s="114" t="s">
        <v>60</v>
      </c>
      <c r="X12" s="114" t="s">
        <v>61</v>
      </c>
      <c r="Y12" s="114" t="s">
        <v>62</v>
      </c>
      <c r="Z12" s="114" t="s">
        <v>63</v>
      </c>
      <c r="AA12" s="114" t="s">
        <v>64</v>
      </c>
      <c r="AB12" s="114" t="s">
        <v>65</v>
      </c>
      <c r="AC12" s="114" t="s">
        <v>66</v>
      </c>
      <c r="AD12" s="109" t="s">
        <v>217</v>
      </c>
      <c r="AE12" s="134" t="s">
        <v>220</v>
      </c>
      <c r="AF12" s="134" t="s">
        <v>221</v>
      </c>
      <c r="AG12" s="134" t="s">
        <v>223</v>
      </c>
      <c r="AH12" s="134" t="str">
        <f t="shared" ref="AH12:AN12" si="5">AH1</f>
        <v>1Q18</v>
      </c>
      <c r="AI12" s="134" t="str">
        <f t="shared" si="5"/>
        <v>2Q18</v>
      </c>
      <c r="AJ12" s="134" t="str">
        <f t="shared" si="5"/>
        <v>3Q18</v>
      </c>
      <c r="AK12" s="134" t="str">
        <f t="shared" si="5"/>
        <v>4Q18</v>
      </c>
      <c r="AL12" s="134" t="str">
        <f t="shared" si="5"/>
        <v>1Q19</v>
      </c>
      <c r="AM12" s="134" t="str">
        <f t="shared" si="5"/>
        <v>2Q19</v>
      </c>
      <c r="AN12" s="134" t="str">
        <f t="shared" si="5"/>
        <v>3Q19</v>
      </c>
      <c r="AO12" s="134" t="str">
        <f t="shared" ref="AO12:AP12" si="6">AO1</f>
        <v>4Q19</v>
      </c>
      <c r="AP12" s="134" t="str">
        <f t="shared" si="6"/>
        <v>1Q20</v>
      </c>
      <c r="AQ12" s="134" t="str">
        <f t="shared" ref="AQ12:AR12" si="7">AQ1</f>
        <v>2Q20</v>
      </c>
      <c r="AR12" s="134" t="str">
        <f t="shared" si="7"/>
        <v>3Q20</v>
      </c>
      <c r="AS12" s="134" t="str">
        <f t="shared" ref="AS12:AU12" si="8">AS1</f>
        <v>4Q20</v>
      </c>
      <c r="AT12" s="134" t="str">
        <f t="shared" si="8"/>
        <v>1Q21</v>
      </c>
      <c r="AU12" s="134" t="str">
        <f t="shared" si="8"/>
        <v>2Q21</v>
      </c>
      <c r="AV12" s="134" t="str">
        <f t="shared" ref="AV12:AW12" si="9">AV1</f>
        <v>3Q21</v>
      </c>
      <c r="AW12" s="134" t="str">
        <f t="shared" si="9"/>
        <v>4Q21</v>
      </c>
    </row>
    <row r="13" spans="1:49" x14ac:dyDescent="0.25">
      <c r="A13" s="12" t="s">
        <v>128</v>
      </c>
      <c r="B13" s="14">
        <v>41471</v>
      </c>
      <c r="C13" s="14">
        <v>46248</v>
      </c>
      <c r="D13" s="14">
        <v>47177</v>
      </c>
      <c r="E13" s="14">
        <v>45051</v>
      </c>
      <c r="F13" s="14">
        <v>47726</v>
      </c>
      <c r="G13" s="14">
        <v>53390</v>
      </c>
      <c r="H13" s="14">
        <v>56453</v>
      </c>
      <c r="I13" s="14">
        <v>52749</v>
      </c>
      <c r="J13" s="14">
        <v>58879</v>
      </c>
      <c r="K13" s="14">
        <v>60739</v>
      </c>
      <c r="L13" s="14">
        <v>66897</v>
      </c>
      <c r="M13" s="14">
        <v>67956</v>
      </c>
      <c r="N13" s="14">
        <v>68440</v>
      </c>
      <c r="O13" s="14">
        <v>69726</v>
      </c>
      <c r="P13" s="14">
        <v>71654</v>
      </c>
      <c r="Q13" s="14">
        <v>83552</v>
      </c>
      <c r="R13" s="14">
        <v>84405</v>
      </c>
      <c r="S13" s="14">
        <v>90160</v>
      </c>
      <c r="T13" s="14">
        <v>93863</v>
      </c>
      <c r="U13" s="14">
        <v>97567.424579999963</v>
      </c>
      <c r="V13" s="14">
        <v>95372.842609999992</v>
      </c>
      <c r="W13" s="14">
        <v>97678.682750000036</v>
      </c>
      <c r="X13" s="14">
        <v>101133.89345000002</v>
      </c>
      <c r="Y13" s="14">
        <v>105352.34186</v>
      </c>
      <c r="Z13" s="14">
        <v>106329.52121000002</v>
      </c>
      <c r="AA13" s="14">
        <v>107467</v>
      </c>
      <c r="AB13" s="14">
        <v>111953</v>
      </c>
      <c r="AC13" s="14">
        <v>118181</v>
      </c>
      <c r="AD13" s="14">
        <v>116354</v>
      </c>
      <c r="AE13" s="14">
        <v>115188</v>
      </c>
      <c r="AF13" s="14">
        <v>121382</v>
      </c>
      <c r="AG13" s="14">
        <v>122247</v>
      </c>
      <c r="AH13" s="14">
        <v>117027</v>
      </c>
      <c r="AI13" s="14">
        <v>119152</v>
      </c>
      <c r="AJ13" s="14">
        <v>122469</v>
      </c>
      <c r="AK13" s="14">
        <v>130088</v>
      </c>
      <c r="AL13" s="14">
        <v>120820</v>
      </c>
      <c r="AM13" s="14">
        <v>123647</v>
      </c>
      <c r="AN13" s="14">
        <v>126398</v>
      </c>
      <c r="AO13" s="14">
        <v>131749</v>
      </c>
      <c r="AP13" s="14">
        <v>134567</v>
      </c>
      <c r="AQ13" s="14">
        <v>136256</v>
      </c>
      <c r="AR13" s="14">
        <v>132070</v>
      </c>
      <c r="AS13" s="14">
        <v>137449</v>
      </c>
      <c r="AT13" s="14">
        <v>138981</v>
      </c>
      <c r="AU13" s="14">
        <v>148005</v>
      </c>
      <c r="AV13" s="14">
        <v>156305</v>
      </c>
      <c r="AW13" s="14">
        <v>170717</v>
      </c>
    </row>
    <row r="14" spans="1:49" x14ac:dyDescent="0.25">
      <c r="A14" s="12" t="s">
        <v>129</v>
      </c>
      <c r="B14" s="14">
        <v>2441</v>
      </c>
      <c r="C14" s="14">
        <v>3780</v>
      </c>
      <c r="D14" s="14">
        <v>3370</v>
      </c>
      <c r="E14" s="14">
        <v>5100</v>
      </c>
      <c r="F14" s="14">
        <v>2894</v>
      </c>
      <c r="G14" s="14">
        <v>4801</v>
      </c>
      <c r="H14" s="14">
        <v>4441</v>
      </c>
      <c r="I14" s="14">
        <v>10553</v>
      </c>
      <c r="J14" s="14">
        <v>5336</v>
      </c>
      <c r="K14" s="14">
        <v>6060</v>
      </c>
      <c r="L14" s="14">
        <v>6290</v>
      </c>
      <c r="M14" s="14">
        <v>8225</v>
      </c>
      <c r="N14" s="14">
        <v>5159</v>
      </c>
      <c r="O14" s="14">
        <v>6112</v>
      </c>
      <c r="P14" s="14">
        <v>5171</v>
      </c>
      <c r="Q14" s="14">
        <v>8917</v>
      </c>
      <c r="R14" s="14">
        <v>5679</v>
      </c>
      <c r="S14" s="14">
        <v>7502</v>
      </c>
      <c r="T14" s="14">
        <v>6802</v>
      </c>
      <c r="U14" s="14">
        <v>9430.7928700000011</v>
      </c>
      <c r="V14" s="14">
        <v>6673.27664</v>
      </c>
      <c r="W14" s="14">
        <v>7874.9779899999994</v>
      </c>
      <c r="X14" s="14">
        <v>7180.4856700000009</v>
      </c>
      <c r="Y14" s="14">
        <v>10363.904239999996</v>
      </c>
      <c r="Z14" s="14">
        <v>6703.9943800000001</v>
      </c>
      <c r="AA14" s="14">
        <v>8476</v>
      </c>
      <c r="AB14" s="14">
        <v>6906</v>
      </c>
      <c r="AC14" s="14">
        <v>11234</v>
      </c>
      <c r="AD14" s="14">
        <v>6526</v>
      </c>
      <c r="AE14" s="14">
        <v>8237</v>
      </c>
      <c r="AF14" s="14">
        <v>6382</v>
      </c>
      <c r="AG14" s="14">
        <v>10336</v>
      </c>
      <c r="AH14" s="14">
        <v>6251</v>
      </c>
      <c r="AI14" s="14">
        <v>7283</v>
      </c>
      <c r="AJ14" s="14">
        <v>6793</v>
      </c>
      <c r="AK14" s="14">
        <v>10852</v>
      </c>
      <c r="AL14" s="14">
        <v>7224</v>
      </c>
      <c r="AM14" s="14">
        <v>10414</v>
      </c>
      <c r="AN14" s="14">
        <v>8490</v>
      </c>
      <c r="AO14" s="14">
        <v>13251</v>
      </c>
      <c r="AP14" s="14">
        <v>4149</v>
      </c>
      <c r="AQ14" s="14">
        <v>3626</v>
      </c>
      <c r="AR14" s="14">
        <v>6892</v>
      </c>
      <c r="AS14" s="14">
        <v>14725</v>
      </c>
      <c r="AT14" s="14">
        <v>5787</v>
      </c>
      <c r="AU14" s="14">
        <v>13195</v>
      </c>
      <c r="AV14" s="14">
        <v>14210</v>
      </c>
      <c r="AW14" s="14">
        <v>22510</v>
      </c>
    </row>
    <row r="15" spans="1:49" x14ac:dyDescent="0.25">
      <c r="A15" s="12" t="s">
        <v>130</v>
      </c>
      <c r="B15" s="14">
        <v>3046</v>
      </c>
      <c r="C15" s="14">
        <v>3727</v>
      </c>
      <c r="D15" s="14">
        <v>4250</v>
      </c>
      <c r="E15" s="14">
        <v>7550</v>
      </c>
      <c r="F15" s="14">
        <v>4188</v>
      </c>
      <c r="G15" s="14">
        <v>5083</v>
      </c>
      <c r="H15" s="14">
        <v>5224</v>
      </c>
      <c r="I15" s="14">
        <v>8959</v>
      </c>
      <c r="J15" s="14">
        <v>5399</v>
      </c>
      <c r="K15" s="14">
        <v>6861</v>
      </c>
      <c r="L15" s="14">
        <v>7047</v>
      </c>
      <c r="M15" s="14">
        <v>8987</v>
      </c>
      <c r="N15" s="14">
        <v>5166</v>
      </c>
      <c r="O15" s="14">
        <v>8129</v>
      </c>
      <c r="P15" s="14">
        <v>8080</v>
      </c>
      <c r="Q15" s="14">
        <v>11400</v>
      </c>
      <c r="R15" s="14">
        <v>7678</v>
      </c>
      <c r="S15" s="14">
        <v>9408</v>
      </c>
      <c r="T15" s="14">
        <v>9587</v>
      </c>
      <c r="U15" s="14">
        <v>14777.965210000004</v>
      </c>
      <c r="V15" s="14">
        <v>8365.7711199999994</v>
      </c>
      <c r="W15" s="14">
        <v>10013.019970000001</v>
      </c>
      <c r="X15" s="14">
        <v>9650.5064700000003</v>
      </c>
      <c r="Y15" s="14">
        <v>12854.401400000001</v>
      </c>
      <c r="Z15" s="14">
        <v>8404.8913000000011</v>
      </c>
      <c r="AA15" s="14">
        <v>10918</v>
      </c>
      <c r="AB15" s="14">
        <v>9207</v>
      </c>
      <c r="AC15" s="14">
        <v>14497</v>
      </c>
      <c r="AD15" s="14">
        <v>8370</v>
      </c>
      <c r="AE15" s="14">
        <v>10443</v>
      </c>
      <c r="AF15" s="14">
        <v>10356</v>
      </c>
      <c r="AG15" s="14">
        <v>15732</v>
      </c>
      <c r="AH15" s="14">
        <v>9693</v>
      </c>
      <c r="AI15" s="14">
        <v>11995</v>
      </c>
      <c r="AJ15" s="14">
        <v>10507</v>
      </c>
      <c r="AK15" s="14">
        <v>17160</v>
      </c>
      <c r="AL15" s="14">
        <v>10804</v>
      </c>
      <c r="AM15" s="14">
        <v>13315</v>
      </c>
      <c r="AN15" s="14">
        <v>13866</v>
      </c>
      <c r="AO15" s="14">
        <v>18525</v>
      </c>
      <c r="AP15" s="14">
        <v>13225</v>
      </c>
      <c r="AQ15" s="14">
        <v>3397</v>
      </c>
      <c r="AR15" s="14">
        <v>4076</v>
      </c>
      <c r="AS15" s="14">
        <v>11443</v>
      </c>
      <c r="AT15" s="14">
        <v>8118</v>
      </c>
      <c r="AU15" s="14">
        <v>8234</v>
      </c>
      <c r="AV15" s="14">
        <v>12038</v>
      </c>
      <c r="AW15" s="14">
        <v>19564</v>
      </c>
    </row>
    <row r="16" spans="1:49" ht="10.8" thickBot="1" x14ac:dyDescent="0.3">
      <c r="A16" s="13" t="s">
        <v>1</v>
      </c>
      <c r="B16" s="96">
        <v>46958</v>
      </c>
      <c r="C16" s="96">
        <v>53754</v>
      </c>
      <c r="D16" s="96">
        <v>54796</v>
      </c>
      <c r="E16" s="96">
        <v>57701</v>
      </c>
      <c r="F16" s="96">
        <v>54808</v>
      </c>
      <c r="G16" s="96">
        <v>63274</v>
      </c>
      <c r="H16" s="96">
        <v>66118</v>
      </c>
      <c r="I16" s="96">
        <v>72261</v>
      </c>
      <c r="J16" s="96">
        <v>69614</v>
      </c>
      <c r="K16" s="96">
        <v>73661</v>
      </c>
      <c r="L16" s="96">
        <v>80234</v>
      </c>
      <c r="M16" s="96">
        <v>85169</v>
      </c>
      <c r="N16" s="96">
        <v>78765</v>
      </c>
      <c r="O16" s="96">
        <v>83967</v>
      </c>
      <c r="P16" s="96">
        <v>84905</v>
      </c>
      <c r="Q16" s="96">
        <v>103869</v>
      </c>
      <c r="R16" s="96">
        <v>97762</v>
      </c>
      <c r="S16" s="96">
        <v>107071</v>
      </c>
      <c r="T16" s="96">
        <v>110251</v>
      </c>
      <c r="U16" s="96">
        <v>121776.18265999998</v>
      </c>
      <c r="V16" s="96">
        <v>110411.89036999999</v>
      </c>
      <c r="W16" s="96">
        <v>115566.68071000004</v>
      </c>
      <c r="X16" s="96">
        <v>117964.88559000002</v>
      </c>
      <c r="Y16" s="96">
        <v>128570.64749999999</v>
      </c>
      <c r="Z16" s="96">
        <v>121438.40689000003</v>
      </c>
      <c r="AA16" s="96">
        <v>126861</v>
      </c>
      <c r="AB16" s="96">
        <v>128066</v>
      </c>
      <c r="AC16" s="96">
        <v>143912</v>
      </c>
      <c r="AD16" s="96">
        <v>131250</v>
      </c>
      <c r="AE16" s="96">
        <v>133868</v>
      </c>
      <c r="AF16" s="96">
        <v>138120</v>
      </c>
      <c r="AG16" s="96">
        <v>148315</v>
      </c>
      <c r="AH16" s="96">
        <f>SUM(AH13:AH15)</f>
        <v>132971</v>
      </c>
      <c r="AI16" s="96">
        <v>138430</v>
      </c>
      <c r="AJ16" s="96">
        <v>139769</v>
      </c>
      <c r="AK16" s="96">
        <v>158100</v>
      </c>
      <c r="AL16" s="96">
        <v>138848</v>
      </c>
      <c r="AM16" s="96">
        <v>147376</v>
      </c>
      <c r="AN16" s="96">
        <v>148754</v>
      </c>
      <c r="AO16" s="96">
        <v>163525</v>
      </c>
      <c r="AP16" s="96">
        <v>151941</v>
      </c>
      <c r="AQ16" s="96">
        <v>143279</v>
      </c>
      <c r="AR16" s="96">
        <v>143038</v>
      </c>
      <c r="AS16" s="96">
        <v>163617</v>
      </c>
      <c r="AT16" s="96">
        <v>152886</v>
      </c>
      <c r="AU16" s="96">
        <v>169434</v>
      </c>
      <c r="AV16" s="96">
        <v>182553</v>
      </c>
      <c r="AW16" s="96">
        <v>212791</v>
      </c>
    </row>
    <row r="17" spans="1:19" x14ac:dyDescent="0.25">
      <c r="A17" s="1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9" spans="1:19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x14ac:dyDescent="0.25">
      <c r="A20" s="1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x14ac:dyDescent="0.25">
      <c r="A21" s="12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x14ac:dyDescent="0.25">
      <c r="A22" s="1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x14ac:dyDescent="0.25">
      <c r="A23" s="1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x14ac:dyDescent="0.25">
      <c r="A24" s="12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 x14ac:dyDescent="0.25">
      <c r="A25" s="12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x14ac:dyDescent="0.25">
      <c r="A26" s="1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 x14ac:dyDescent="0.25">
      <c r="A27" s="12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x14ac:dyDescent="0.25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 x14ac:dyDescent="0.25">
      <c r="A29" s="12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x14ac:dyDescent="0.25">
      <c r="A30" s="12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25">
      <c r="A31" s="1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25">
      <c r="A32" s="1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5">
      <c r="A33" s="12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5">
      <c r="A34" s="12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25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x14ac:dyDescent="0.25">
      <c r="A36" s="12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 x14ac:dyDescent="0.25">
      <c r="A37" s="12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x14ac:dyDescent="0.25">
      <c r="A38" s="12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x14ac:dyDescent="0.25">
      <c r="A39" s="12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x14ac:dyDescent="0.25">
      <c r="A40" s="12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x14ac:dyDescent="0.25">
      <c r="A41" s="12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x14ac:dyDescent="0.25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x14ac:dyDescent="0.25">
      <c r="A43" s="10"/>
    </row>
    <row r="44" spans="1:19" x14ac:dyDescent="0.25">
      <c r="A44" s="10"/>
    </row>
    <row r="45" spans="1:19" x14ac:dyDescent="0.25">
      <c r="A45" s="10"/>
    </row>
    <row r="46" spans="1:19" x14ac:dyDescent="0.25">
      <c r="A46" s="10"/>
    </row>
    <row r="47" spans="1:19" x14ac:dyDescent="0.25">
      <c r="A47" s="10"/>
    </row>
    <row r="48" spans="1:19" x14ac:dyDescent="0.25">
      <c r="A48" s="10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34998626667073579"/>
  </sheetPr>
  <dimension ref="A1:BT51"/>
  <sheetViews>
    <sheetView showGridLines="0" zoomScale="85" zoomScaleNormal="85" workbookViewId="0">
      <pane xSplit="1" ySplit="1" topLeftCell="AL2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x14ac:dyDescent="0.25"/>
  <cols>
    <col min="1" max="1" width="40.77734375" style="1" customWidth="1"/>
    <col min="2" max="35" width="11.77734375" style="43"/>
    <col min="36" max="43" width="11.77734375" style="143"/>
    <col min="44" max="46" width="11.77734375" style="143" customWidth="1"/>
    <col min="47" max="72" width="11.77734375" style="143"/>
    <col min="73" max="16384" width="11.77734375" style="43"/>
  </cols>
  <sheetData>
    <row r="1" spans="1:72" x14ac:dyDescent="0.25">
      <c r="A1" s="118" t="s">
        <v>288</v>
      </c>
      <c r="B1" s="57" t="str">
        <f>'Indicators - Quaterly'!B1</f>
        <v>1Q10</v>
      </c>
      <c r="C1" s="57" t="str">
        <f>'Indicators - Quaterly'!C1</f>
        <v>2Q10</v>
      </c>
      <c r="D1" s="57" t="str">
        <f>'Indicators - Quaterly'!D1</f>
        <v>3Q10</v>
      </c>
      <c r="E1" s="57" t="str">
        <f>'Indicators - Quaterly'!E1</f>
        <v>4Q10</v>
      </c>
      <c r="F1" s="57" t="str">
        <f>'Indicators - Quaterly'!F1</f>
        <v>1Q11</v>
      </c>
      <c r="G1" s="57" t="str">
        <f>'Indicators - Quaterly'!G1</f>
        <v>2Q11</v>
      </c>
      <c r="H1" s="57" t="str">
        <f>'Indicators - Quaterly'!H1</f>
        <v>3Q11</v>
      </c>
      <c r="I1" s="57" t="str">
        <f>'Indicators - Quaterly'!I1</f>
        <v>4Q11</v>
      </c>
      <c r="J1" s="57" t="str">
        <f>'Indicators - Quaterly'!J1</f>
        <v>1Q12</v>
      </c>
      <c r="K1" s="57" t="str">
        <f>'Indicators - Quaterly'!K1</f>
        <v>2Q12</v>
      </c>
      <c r="L1" s="57" t="str">
        <f>'Indicators - Quaterly'!L1</f>
        <v>3Q12</v>
      </c>
      <c r="M1" s="57" t="str">
        <f>'Indicators - Quaterly'!M1</f>
        <v>4Q12</v>
      </c>
      <c r="N1" s="57" t="str">
        <f>'Indicators - Quaterly'!N1</f>
        <v>1Q13</v>
      </c>
      <c r="O1" s="57" t="str">
        <f>'Indicators - Quaterly'!O1</f>
        <v>2Q13</v>
      </c>
      <c r="P1" s="57" t="str">
        <f>'Indicators - Quaterly'!P1</f>
        <v>3Q13</v>
      </c>
      <c r="Q1" s="57" t="str">
        <f>'Indicators - Quaterly'!Q1</f>
        <v>4Q13</v>
      </c>
      <c r="R1" s="57" t="str">
        <f>'Indicators - Quaterly'!R1</f>
        <v>1Q14</v>
      </c>
      <c r="S1" s="57" t="str">
        <f>'Indicators - Quaterly'!S1</f>
        <v>2Q14</v>
      </c>
      <c r="T1" s="57" t="str">
        <f>'Indicators - Quaterly'!T1</f>
        <v>3Q14</v>
      </c>
      <c r="U1" s="57" t="str">
        <f>'Indicators - Quaterly'!U1</f>
        <v>4Q14</v>
      </c>
      <c r="V1" s="57" t="str">
        <f>'Indicators - Quaterly'!V1</f>
        <v>1Q15</v>
      </c>
      <c r="W1" s="57" t="str">
        <f>'Indicators - Quaterly'!W1</f>
        <v>2Q15</v>
      </c>
      <c r="X1" s="57" t="str">
        <f>'Indicators - Quaterly'!X1</f>
        <v>3Q15</v>
      </c>
      <c r="Y1" s="57" t="str">
        <f>'Indicators - Quaterly'!Y1</f>
        <v>4Q15</v>
      </c>
      <c r="Z1" s="57" t="str">
        <f>'Indicators - Quaterly'!Z1</f>
        <v>1Q16</v>
      </c>
      <c r="AA1" s="57" t="str">
        <f>'Indicators - Quaterly'!AA1</f>
        <v>2Q16</v>
      </c>
      <c r="AB1" s="57" t="str">
        <f>'Indicators - Quaterly'!AB1</f>
        <v>3Q16</v>
      </c>
      <c r="AC1" s="57" t="str">
        <f>'Indicators - Quaterly'!AC1</f>
        <v>4Q16</v>
      </c>
      <c r="AD1" s="57" t="str">
        <f>'Indicators - Quaterly'!AD1</f>
        <v>1Q17</v>
      </c>
      <c r="AE1" s="57" t="str">
        <f>'Indicators - Quaterly'!AE1</f>
        <v>2Q17</v>
      </c>
      <c r="AF1" s="57" t="str">
        <f>'Indicators - Quaterly'!AF1</f>
        <v>3Q17</v>
      </c>
      <c r="AG1" s="57" t="str">
        <f>'Indicators - Quaterly'!AG1</f>
        <v>4Q17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">
        <v>310</v>
      </c>
      <c r="AV1" s="57" t="s">
        <v>311</v>
      </c>
      <c r="AW1" s="57" t="s">
        <v>312</v>
      </c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</row>
    <row r="2" spans="1:72" s="45" customFormat="1" x14ac:dyDescent="0.25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</row>
    <row r="3" spans="1:72" s="73" customFormat="1" x14ac:dyDescent="0.25">
      <c r="A3" s="4" t="s">
        <v>289</v>
      </c>
      <c r="B3" s="134" t="s">
        <v>251</v>
      </c>
      <c r="C3" s="134" t="s">
        <v>252</v>
      </c>
      <c r="D3" s="134" t="s">
        <v>253</v>
      </c>
      <c r="E3" s="134" t="s">
        <v>254</v>
      </c>
      <c r="F3" s="134" t="s">
        <v>255</v>
      </c>
      <c r="G3" s="134" t="s">
        <v>256</v>
      </c>
      <c r="H3" s="134" t="s">
        <v>257</v>
      </c>
      <c r="I3" s="134" t="s">
        <v>258</v>
      </c>
      <c r="J3" s="134" t="s">
        <v>259</v>
      </c>
      <c r="K3" s="134" t="s">
        <v>260</v>
      </c>
      <c r="L3" s="134" t="s">
        <v>261</v>
      </c>
      <c r="M3" s="134" t="s">
        <v>262</v>
      </c>
      <c r="N3" s="134" t="s">
        <v>263</v>
      </c>
      <c r="O3" s="134" t="s">
        <v>264</v>
      </c>
      <c r="P3" s="134" t="s">
        <v>265</v>
      </c>
      <c r="Q3" s="134" t="s">
        <v>266</v>
      </c>
      <c r="R3" s="134" t="s">
        <v>267</v>
      </c>
      <c r="S3" s="134" t="s">
        <v>268</v>
      </c>
      <c r="T3" s="134" t="s">
        <v>269</v>
      </c>
      <c r="U3" s="134" t="s">
        <v>270</v>
      </c>
      <c r="V3" s="134" t="s">
        <v>271</v>
      </c>
      <c r="W3" s="134" t="s">
        <v>272</v>
      </c>
      <c r="X3" s="134" t="s">
        <v>273</v>
      </c>
      <c r="Y3" s="134" t="s">
        <v>274</v>
      </c>
      <c r="Z3" s="134" t="s">
        <v>275</v>
      </c>
      <c r="AA3" s="134" t="s">
        <v>276</v>
      </c>
      <c r="AB3" s="134" t="s">
        <v>277</v>
      </c>
      <c r="AC3" s="134" t="s">
        <v>278</v>
      </c>
      <c r="AD3" s="134" t="s">
        <v>279</v>
      </c>
      <c r="AE3" s="134" t="s">
        <v>219</v>
      </c>
      <c r="AF3" s="134" t="s">
        <v>222</v>
      </c>
      <c r="AG3" s="134" t="s">
        <v>280</v>
      </c>
      <c r="AH3" s="134" t="str">
        <f t="shared" ref="AH3:AP3" si="0">AH1</f>
        <v>1Q18</v>
      </c>
      <c r="AI3" s="134" t="str">
        <f t="shared" si="0"/>
        <v>2Q18</v>
      </c>
      <c r="AJ3" s="134" t="str">
        <f t="shared" si="0"/>
        <v>3Q18</v>
      </c>
      <c r="AK3" s="134" t="str">
        <f t="shared" si="0"/>
        <v>4Q18</v>
      </c>
      <c r="AL3" s="134" t="str">
        <f t="shared" si="0"/>
        <v>1Q19</v>
      </c>
      <c r="AM3" s="134" t="str">
        <f t="shared" si="0"/>
        <v>2Q19</v>
      </c>
      <c r="AN3" s="134" t="str">
        <f t="shared" si="0"/>
        <v>3Q19</v>
      </c>
      <c r="AO3" s="134" t="str">
        <f t="shared" si="0"/>
        <v>4Q19</v>
      </c>
      <c r="AP3" s="134" t="str">
        <f t="shared" si="0"/>
        <v>1Q20</v>
      </c>
      <c r="AQ3" s="134" t="str">
        <f t="shared" ref="AQ3:AR3" si="1">AQ1</f>
        <v>2Q20</v>
      </c>
      <c r="AR3" s="134" t="str">
        <f t="shared" si="1"/>
        <v>3Q20</v>
      </c>
      <c r="AS3" s="134" t="str">
        <f t="shared" ref="AS3:AU3" si="2">AS1</f>
        <v>4Q20</v>
      </c>
      <c r="AT3" s="134" t="str">
        <f t="shared" si="2"/>
        <v>1Q21</v>
      </c>
      <c r="AU3" s="134" t="str">
        <f t="shared" si="2"/>
        <v>2Q21</v>
      </c>
      <c r="AV3" s="134" t="str">
        <f t="shared" ref="AV3" si="3">AV1</f>
        <v>3Q21</v>
      </c>
      <c r="AW3" s="134" t="str">
        <f t="shared" ref="AW3" si="4">AW1</f>
        <v>4Q21</v>
      </c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  <c r="BO3" s="146"/>
      <c r="BP3" s="146"/>
      <c r="BQ3" s="146"/>
      <c r="BR3" s="146"/>
      <c r="BS3" s="146"/>
      <c r="BT3" s="146"/>
    </row>
    <row r="4" spans="1:72" s="89" customFormat="1" x14ac:dyDescent="0.25">
      <c r="A4" s="53" t="s">
        <v>131</v>
      </c>
      <c r="B4" s="99">
        <v>-10000</v>
      </c>
      <c r="C4" s="99">
        <v>-15577</v>
      </c>
      <c r="D4" s="99">
        <v>-13451</v>
      </c>
      <c r="E4" s="99">
        <v>-16097</v>
      </c>
      <c r="F4" s="99">
        <v>-14367</v>
      </c>
      <c r="G4" s="99">
        <v>-15888</v>
      </c>
      <c r="H4" s="99">
        <v>-14753</v>
      </c>
      <c r="I4" s="99">
        <v>-21881</v>
      </c>
      <c r="J4" s="99">
        <v>-17212</v>
      </c>
      <c r="K4" s="99">
        <v>-20150</v>
      </c>
      <c r="L4" s="99">
        <v>-25800</v>
      </c>
      <c r="M4" s="99">
        <v>-23859</v>
      </c>
      <c r="N4" s="99">
        <v>-20764</v>
      </c>
      <c r="O4" s="99">
        <v>-21348</v>
      </c>
      <c r="P4" s="99">
        <v>-20699</v>
      </c>
      <c r="Q4" s="99">
        <v>-28359</v>
      </c>
      <c r="R4" s="99">
        <v>-24106</v>
      </c>
      <c r="S4" s="99">
        <v>-28945</v>
      </c>
      <c r="T4" s="99">
        <v>-29187</v>
      </c>
      <c r="U4" s="99">
        <v>-31894.463530000008</v>
      </c>
      <c r="V4" s="99">
        <v>-29632.890129999996</v>
      </c>
      <c r="W4" s="99">
        <v>-31603.222870000001</v>
      </c>
      <c r="X4" s="99">
        <v>-30344.398899999982</v>
      </c>
      <c r="Y4" s="99">
        <v>-35281.835509999997</v>
      </c>
      <c r="Z4" s="99">
        <v>-27267</v>
      </c>
      <c r="AA4" s="99">
        <v>-32741</v>
      </c>
      <c r="AB4" s="99">
        <v>-27822</v>
      </c>
      <c r="AC4" s="99">
        <v>-32936</v>
      </c>
      <c r="AD4" s="99">
        <v>-30195</v>
      </c>
      <c r="AE4" s="99">
        <v>-32774</v>
      </c>
      <c r="AF4" s="99">
        <v>-28932</v>
      </c>
      <c r="AG4" s="99">
        <v>-29641</v>
      </c>
      <c r="AH4" s="99">
        <v>-29332</v>
      </c>
      <c r="AI4" s="99">
        <v>-30714</v>
      </c>
      <c r="AJ4" s="99">
        <v>-29766</v>
      </c>
      <c r="AK4" s="99">
        <v>-33037</v>
      </c>
      <c r="AL4" s="99">
        <v>-33510</v>
      </c>
      <c r="AM4" s="99">
        <v>-34773</v>
      </c>
      <c r="AN4" s="99">
        <v>-35646</v>
      </c>
      <c r="AO4" s="99">
        <v>-44158</v>
      </c>
      <c r="AP4" s="99">
        <v>-34790</v>
      </c>
      <c r="AQ4" s="99">
        <v>-27434</v>
      </c>
      <c r="AR4" s="99">
        <v>-38998</v>
      </c>
      <c r="AS4" s="99">
        <v>-52890</v>
      </c>
      <c r="AT4" s="99">
        <v>-47286</v>
      </c>
      <c r="AU4" s="99">
        <v>-54020</v>
      </c>
      <c r="AV4" s="99">
        <v>-62302</v>
      </c>
      <c r="AW4" s="99">
        <v>-77442</v>
      </c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</row>
    <row r="5" spans="1:72" x14ac:dyDescent="0.25">
      <c r="A5" s="120" t="s">
        <v>281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>
        <v>-6869</v>
      </c>
      <c r="AA5" s="97">
        <v>-7567</v>
      </c>
      <c r="AB5" s="97">
        <v>-7642</v>
      </c>
      <c r="AC5" s="97">
        <v>-8084</v>
      </c>
      <c r="AD5" s="97">
        <v>-7629</v>
      </c>
      <c r="AE5" s="97">
        <v>-7409</v>
      </c>
      <c r="AF5" s="97">
        <v>-7024</v>
      </c>
      <c r="AG5" s="97">
        <v>-8614</v>
      </c>
      <c r="AH5" s="97">
        <v>-7924</v>
      </c>
      <c r="AI5" s="97">
        <v>-5774</v>
      </c>
      <c r="AJ5" s="97">
        <v>-5959</v>
      </c>
      <c r="AK5" s="97">
        <v>-7096</v>
      </c>
      <c r="AL5" s="97">
        <v>-6329</v>
      </c>
      <c r="AM5" s="97">
        <v>-6699</v>
      </c>
      <c r="AN5" s="97">
        <v>-6690</v>
      </c>
      <c r="AO5" s="97">
        <v>-6918</v>
      </c>
      <c r="AP5" s="97">
        <v>-6356</v>
      </c>
      <c r="AQ5" s="97">
        <v>-6486</v>
      </c>
      <c r="AR5" s="97">
        <v>-6664</v>
      </c>
      <c r="AS5" s="97">
        <v>-6064</v>
      </c>
      <c r="AT5" s="97">
        <v>-5373</v>
      </c>
      <c r="AU5" s="97">
        <v>-5836</v>
      </c>
      <c r="AV5" s="97">
        <v>-6115</v>
      </c>
      <c r="AW5" s="97">
        <v>-5964</v>
      </c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</row>
    <row r="6" spans="1:72" x14ac:dyDescent="0.25">
      <c r="A6" s="120" t="s">
        <v>282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>
        <v>0</v>
      </c>
      <c r="AA6" s="97">
        <v>0</v>
      </c>
      <c r="AB6" s="97">
        <v>0</v>
      </c>
      <c r="AC6" s="97">
        <v>0</v>
      </c>
      <c r="AD6" s="97">
        <v>0</v>
      </c>
      <c r="AE6" s="97">
        <v>0</v>
      </c>
      <c r="AF6" s="97">
        <v>0</v>
      </c>
      <c r="AG6" s="97">
        <v>0</v>
      </c>
      <c r="AH6" s="97">
        <v>0</v>
      </c>
      <c r="AI6" s="97">
        <v>0</v>
      </c>
      <c r="AJ6" s="97">
        <v>0</v>
      </c>
      <c r="AK6" s="97">
        <v>0</v>
      </c>
      <c r="AL6" s="97">
        <v>0</v>
      </c>
      <c r="AM6" s="97">
        <v>0</v>
      </c>
      <c r="AN6" s="97">
        <v>0</v>
      </c>
      <c r="AO6" s="97">
        <v>0</v>
      </c>
      <c r="AP6" s="97">
        <v>0</v>
      </c>
      <c r="AQ6" s="97">
        <v>0</v>
      </c>
      <c r="AR6" s="97">
        <v>0</v>
      </c>
      <c r="AS6" s="97">
        <v>0</v>
      </c>
      <c r="AT6" s="97">
        <v>0</v>
      </c>
      <c r="AU6" s="97">
        <v>0</v>
      </c>
      <c r="AV6" s="97">
        <v>0</v>
      </c>
      <c r="AW6" s="97">
        <v>0</v>
      </c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</row>
    <row r="7" spans="1:72" x14ac:dyDescent="0.25">
      <c r="A7" s="120" t="s">
        <v>283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>
        <v>-2121</v>
      </c>
      <c r="AA7" s="97">
        <v>-2241</v>
      </c>
      <c r="AB7" s="97">
        <v>-1967</v>
      </c>
      <c r="AC7" s="97">
        <v>-2767</v>
      </c>
      <c r="AD7" s="97">
        <v>-1688</v>
      </c>
      <c r="AE7" s="97">
        <v>-3223</v>
      </c>
      <c r="AF7" s="97">
        <v>-3032</v>
      </c>
      <c r="AG7" s="97">
        <v>-2086</v>
      </c>
      <c r="AH7" s="97">
        <v>-2090</v>
      </c>
      <c r="AI7" s="97">
        <v>-2080</v>
      </c>
      <c r="AJ7" s="97">
        <v>-2012</v>
      </c>
      <c r="AK7" s="97">
        <v>-3178</v>
      </c>
      <c r="AL7" s="97">
        <v>-2473</v>
      </c>
      <c r="AM7" s="97">
        <v>-1841</v>
      </c>
      <c r="AN7" s="97">
        <v>-2400</v>
      </c>
      <c r="AO7" s="97">
        <v>-4548</v>
      </c>
      <c r="AP7" s="97">
        <v>-2734</v>
      </c>
      <c r="AQ7" s="97">
        <v>-442</v>
      </c>
      <c r="AR7" s="97">
        <v>-1581</v>
      </c>
      <c r="AS7" s="97">
        <v>-3331</v>
      </c>
      <c r="AT7" s="97">
        <v>-1316</v>
      </c>
      <c r="AU7" s="97">
        <v>-2786</v>
      </c>
      <c r="AV7" s="97">
        <v>-3282</v>
      </c>
      <c r="AW7" s="97">
        <v>-3043</v>
      </c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</row>
    <row r="8" spans="1:72" x14ac:dyDescent="0.25">
      <c r="A8" s="120" t="s">
        <v>284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>
        <v>0</v>
      </c>
      <c r="AA8" s="97">
        <v>0</v>
      </c>
      <c r="AB8" s="97">
        <v>0</v>
      </c>
      <c r="AC8" s="97">
        <v>0</v>
      </c>
      <c r="AD8" s="97">
        <v>0</v>
      </c>
      <c r="AE8" s="97">
        <v>0</v>
      </c>
      <c r="AF8" s="97">
        <v>0</v>
      </c>
      <c r="AG8" s="97">
        <v>0</v>
      </c>
      <c r="AH8" s="97">
        <v>0</v>
      </c>
      <c r="AI8" s="97">
        <v>0</v>
      </c>
      <c r="AJ8" s="97">
        <v>0</v>
      </c>
      <c r="AK8" s="97">
        <v>0</v>
      </c>
      <c r="AL8" s="97">
        <v>0</v>
      </c>
      <c r="AM8" s="97">
        <v>0</v>
      </c>
      <c r="AN8" s="97">
        <v>0</v>
      </c>
      <c r="AO8" s="97">
        <v>0</v>
      </c>
      <c r="AP8" s="97">
        <v>0</v>
      </c>
      <c r="AQ8" s="97">
        <v>0</v>
      </c>
      <c r="AR8" s="97">
        <v>0</v>
      </c>
      <c r="AS8" s="97">
        <v>0</v>
      </c>
      <c r="AT8" s="97">
        <v>0</v>
      </c>
      <c r="AU8" s="97">
        <v>0</v>
      </c>
      <c r="AV8" s="97">
        <v>0</v>
      </c>
      <c r="AW8" s="97">
        <v>0</v>
      </c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</row>
    <row r="9" spans="1:72" x14ac:dyDescent="0.25">
      <c r="A9" s="120" t="s">
        <v>285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>
        <v>-1966</v>
      </c>
      <c r="AA9" s="97">
        <v>-2050</v>
      </c>
      <c r="AB9" s="97">
        <v>423</v>
      </c>
      <c r="AC9" s="97">
        <v>-2478</v>
      </c>
      <c r="AD9" s="97">
        <v>-696</v>
      </c>
      <c r="AE9" s="97">
        <v>-690</v>
      </c>
      <c r="AF9" s="97">
        <v>-584</v>
      </c>
      <c r="AG9" s="97">
        <v>-797</v>
      </c>
      <c r="AH9" s="97">
        <v>-545</v>
      </c>
      <c r="AI9" s="97">
        <v>-363</v>
      </c>
      <c r="AJ9" s="97">
        <v>-447</v>
      </c>
      <c r="AK9" s="97">
        <v>-617</v>
      </c>
      <c r="AL9" s="97">
        <v>-486</v>
      </c>
      <c r="AM9" s="97">
        <v>-489</v>
      </c>
      <c r="AN9" s="97">
        <v>-488</v>
      </c>
      <c r="AO9" s="97">
        <v>-623</v>
      </c>
      <c r="AP9" s="97">
        <v>-472</v>
      </c>
      <c r="AQ9" s="97">
        <v>-95</v>
      </c>
      <c r="AR9" s="97">
        <v>-313</v>
      </c>
      <c r="AS9" s="97">
        <v>-615</v>
      </c>
      <c r="AT9" s="97">
        <v>-494</v>
      </c>
      <c r="AU9" s="97">
        <v>-406</v>
      </c>
      <c r="AV9" s="97">
        <v>-562</v>
      </c>
      <c r="AW9" s="97">
        <v>-734</v>
      </c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</row>
    <row r="10" spans="1:72" x14ac:dyDescent="0.25">
      <c r="A10" s="120" t="s">
        <v>125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>
        <v>-9202</v>
      </c>
      <c r="AA10" s="97">
        <v>-9594</v>
      </c>
      <c r="AB10" s="97">
        <v>-9508</v>
      </c>
      <c r="AC10" s="97">
        <v>-10141</v>
      </c>
      <c r="AD10" s="97">
        <v>-9017</v>
      </c>
      <c r="AE10" s="97">
        <v>-9022</v>
      </c>
      <c r="AF10" s="97">
        <v>-6295</v>
      </c>
      <c r="AG10" s="97">
        <v>-4739</v>
      </c>
      <c r="AH10" s="97">
        <v>-7390</v>
      </c>
      <c r="AI10" s="97">
        <v>-7092</v>
      </c>
      <c r="AJ10" s="97">
        <v>-6933</v>
      </c>
      <c r="AK10" s="97">
        <v>-5364</v>
      </c>
      <c r="AL10" s="97">
        <v>-8069</v>
      </c>
      <c r="AM10" s="97">
        <v>-8335</v>
      </c>
      <c r="AN10" s="97">
        <v>-8433</v>
      </c>
      <c r="AO10" s="97">
        <v>-8803</v>
      </c>
      <c r="AP10" s="97">
        <v>-8187</v>
      </c>
      <c r="AQ10" s="97">
        <v>-6603</v>
      </c>
      <c r="AR10" s="97">
        <v>-8160</v>
      </c>
      <c r="AS10" s="97">
        <v>-8816</v>
      </c>
      <c r="AT10" s="97">
        <v>-8841</v>
      </c>
      <c r="AU10" s="97">
        <v>-6243</v>
      </c>
      <c r="AV10" s="97">
        <v>-7477</v>
      </c>
      <c r="AW10" s="97">
        <v>-9795</v>
      </c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</row>
    <row r="11" spans="1:72" x14ac:dyDescent="0.25">
      <c r="A11" s="120" t="s">
        <v>286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>
        <v>0</v>
      </c>
      <c r="AA11" s="97">
        <v>0</v>
      </c>
      <c r="AB11" s="97">
        <v>0</v>
      </c>
      <c r="AC11" s="97">
        <v>0</v>
      </c>
      <c r="AD11" s="97">
        <v>0</v>
      </c>
      <c r="AE11" s="97">
        <v>0</v>
      </c>
      <c r="AF11" s="97">
        <v>0</v>
      </c>
      <c r="AG11" s="97">
        <v>0</v>
      </c>
      <c r="AH11" s="97">
        <v>0</v>
      </c>
      <c r="AI11" s="97">
        <v>0</v>
      </c>
      <c r="AJ11" s="97">
        <v>0</v>
      </c>
      <c r="AK11" s="97">
        <v>0</v>
      </c>
      <c r="AL11" s="97">
        <v>0</v>
      </c>
      <c r="AM11" s="97">
        <v>0</v>
      </c>
      <c r="AN11" s="97">
        <v>0</v>
      </c>
      <c r="AO11" s="97">
        <v>0</v>
      </c>
      <c r="AP11" s="97">
        <v>0</v>
      </c>
      <c r="AQ11" s="97">
        <v>0</v>
      </c>
      <c r="AR11" s="97">
        <v>0</v>
      </c>
      <c r="AS11" s="97">
        <v>0</v>
      </c>
      <c r="AT11" s="97">
        <v>0</v>
      </c>
      <c r="AU11" s="97">
        <v>0</v>
      </c>
      <c r="AV11" s="97">
        <v>0</v>
      </c>
      <c r="AW11" s="97">
        <v>0</v>
      </c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</row>
    <row r="12" spans="1:72" x14ac:dyDescent="0.25">
      <c r="A12" s="120" t="s">
        <v>174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>
        <v>-7109</v>
      </c>
      <c r="AA12" s="97">
        <v>-11289</v>
      </c>
      <c r="AB12" s="97">
        <v>-9128</v>
      </c>
      <c r="AC12" s="97">
        <v>-9466</v>
      </c>
      <c r="AD12" s="97">
        <v>-11165</v>
      </c>
      <c r="AE12" s="97">
        <v>-12430</v>
      </c>
      <c r="AF12" s="97">
        <v>-11997</v>
      </c>
      <c r="AG12" s="97">
        <v>-13405</v>
      </c>
      <c r="AH12" s="97">
        <v>-11383</v>
      </c>
      <c r="AI12" s="97">
        <v>-15405</v>
      </c>
      <c r="AJ12" s="97">
        <v>-14415</v>
      </c>
      <c r="AK12" s="97">
        <v>-16782</v>
      </c>
      <c r="AL12" s="97">
        <v>-16153</v>
      </c>
      <c r="AM12" s="97">
        <v>-17409</v>
      </c>
      <c r="AN12" s="97">
        <v>-17635</v>
      </c>
      <c r="AO12" s="97">
        <v>-23266</v>
      </c>
      <c r="AP12" s="97">
        <v>-17041</v>
      </c>
      <c r="AQ12" s="97">
        <v>-13808</v>
      </c>
      <c r="AR12" s="97">
        <v>-22280</v>
      </c>
      <c r="AS12" s="97">
        <v>-34064</v>
      </c>
      <c r="AT12" s="97">
        <v>-31262</v>
      </c>
      <c r="AU12" s="97">
        <v>-38749</v>
      </c>
      <c r="AV12" s="97">
        <v>-44866</v>
      </c>
      <c r="AW12" s="97">
        <v>-15652.445089999987</v>
      </c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</row>
    <row r="13" spans="1:72" x14ac:dyDescent="0.25">
      <c r="A13" s="166" t="s">
        <v>318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>
        <v>-42253.554910000013</v>
      </c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</row>
    <row r="14" spans="1:72" s="89" customFormat="1" x14ac:dyDescent="0.25">
      <c r="A14" s="53" t="s">
        <v>132</v>
      </c>
      <c r="B14" s="99">
        <v>-11357</v>
      </c>
      <c r="C14" s="99">
        <v>-12840</v>
      </c>
      <c r="D14" s="99">
        <v>-12123</v>
      </c>
      <c r="E14" s="99">
        <v>-19157</v>
      </c>
      <c r="F14" s="99">
        <v>-13721</v>
      </c>
      <c r="G14" s="99">
        <v>-15538</v>
      </c>
      <c r="H14" s="99">
        <v>-25761</v>
      </c>
      <c r="I14" s="99">
        <v>-21183</v>
      </c>
      <c r="J14" s="99">
        <v>-13679</v>
      </c>
      <c r="K14" s="99">
        <v>-17128</v>
      </c>
      <c r="L14" s="99">
        <v>-24016</v>
      </c>
      <c r="M14" s="99">
        <v>-23780</v>
      </c>
      <c r="N14" s="99">
        <v>-14127</v>
      </c>
      <c r="O14" s="99">
        <v>-17984</v>
      </c>
      <c r="P14" s="99">
        <v>-21442</v>
      </c>
      <c r="Q14" s="99">
        <v>-29107</v>
      </c>
      <c r="R14" s="99">
        <v>-17269</v>
      </c>
      <c r="S14" s="99">
        <v>-17803</v>
      </c>
      <c r="T14" s="99">
        <v>-16662</v>
      </c>
      <c r="U14" s="99">
        <v>-15098.066249999996</v>
      </c>
      <c r="V14" s="99">
        <v>-15055.106160000003</v>
      </c>
      <c r="W14" s="99">
        <v>-15160.317910000003</v>
      </c>
      <c r="X14" s="99">
        <v>-13931.292050000004</v>
      </c>
      <c r="Y14" s="99">
        <v>-18838.386130000017</v>
      </c>
      <c r="Z14" s="99">
        <v>-13768</v>
      </c>
      <c r="AA14" s="99">
        <v>-13240</v>
      </c>
      <c r="AB14" s="99">
        <v>-10617</v>
      </c>
      <c r="AC14" s="99">
        <v>-8388</v>
      </c>
      <c r="AD14" s="99">
        <v>-11509</v>
      </c>
      <c r="AE14" s="99">
        <v>-13910</v>
      </c>
      <c r="AF14" s="99">
        <v>-11713</v>
      </c>
      <c r="AG14" s="99">
        <v>-16403</v>
      </c>
      <c r="AH14" s="99">
        <v>-16131</v>
      </c>
      <c r="AI14" s="99">
        <v>-17922</v>
      </c>
      <c r="AJ14" s="99">
        <v>-16703</v>
      </c>
      <c r="AK14" s="99">
        <v>-24315</v>
      </c>
      <c r="AL14" s="99">
        <v>-15011</v>
      </c>
      <c r="AM14" s="99">
        <v>-19890</v>
      </c>
      <c r="AN14" s="99">
        <v>-17998</v>
      </c>
      <c r="AO14" s="99">
        <v>-19187</v>
      </c>
      <c r="AP14" s="99">
        <v>-16445</v>
      </c>
      <c r="AQ14" s="99">
        <v>-11495</v>
      </c>
      <c r="AR14" s="99">
        <v>-13465</v>
      </c>
      <c r="AS14" s="99">
        <v>-15192</v>
      </c>
      <c r="AT14" s="99">
        <v>-16468</v>
      </c>
      <c r="AU14" s="99">
        <v>-20416</v>
      </c>
      <c r="AV14" s="99">
        <v>-19774</v>
      </c>
      <c r="AW14" s="99">
        <v>-25980</v>
      </c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</row>
    <row r="15" spans="1:72" x14ac:dyDescent="0.25">
      <c r="A15" s="120" t="s">
        <v>281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>
        <v>-8332</v>
      </c>
      <c r="AA15" s="97">
        <v>-7744</v>
      </c>
      <c r="AB15" s="97">
        <v>-6329</v>
      </c>
      <c r="AC15" s="97">
        <v>-2414</v>
      </c>
      <c r="AD15" s="97">
        <v>-6292</v>
      </c>
      <c r="AE15" s="97">
        <v>-8576</v>
      </c>
      <c r="AF15" s="97">
        <v>-7122</v>
      </c>
      <c r="AG15" s="97">
        <v>-10126</v>
      </c>
      <c r="AH15" s="97">
        <v>-10463</v>
      </c>
      <c r="AI15" s="97">
        <v>-10684</v>
      </c>
      <c r="AJ15" s="97">
        <v>-8553</v>
      </c>
      <c r="AK15" s="97">
        <v>-15591</v>
      </c>
      <c r="AL15" s="97">
        <v>-8279</v>
      </c>
      <c r="AM15" s="97">
        <v>-12224</v>
      </c>
      <c r="AN15" s="97">
        <v>-11531</v>
      </c>
      <c r="AO15" s="97">
        <v>-10669</v>
      </c>
      <c r="AP15" s="97">
        <v>-6172</v>
      </c>
      <c r="AQ15" s="97">
        <v>-4692</v>
      </c>
      <c r="AR15" s="97">
        <v>-6890</v>
      </c>
      <c r="AS15" s="97">
        <v>-6233</v>
      </c>
      <c r="AT15" s="97">
        <v>-8011</v>
      </c>
      <c r="AU15" s="97">
        <v>-12693</v>
      </c>
      <c r="AV15" s="97">
        <v>-10428</v>
      </c>
      <c r="AW15" s="97">
        <v>-12737</v>
      </c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</row>
    <row r="16" spans="1:72" x14ac:dyDescent="0.25">
      <c r="A16" s="121" t="s">
        <v>282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>
        <v>-347</v>
      </c>
      <c r="AA16" s="97">
        <v>-348</v>
      </c>
      <c r="AB16" s="97">
        <v>-348</v>
      </c>
      <c r="AC16" s="97">
        <v>-348</v>
      </c>
      <c r="AD16" s="97">
        <v>-66</v>
      </c>
      <c r="AE16" s="97">
        <v>0</v>
      </c>
      <c r="AF16" s="97">
        <v>0</v>
      </c>
      <c r="AG16" s="97">
        <v>0</v>
      </c>
      <c r="AH16" s="97">
        <v>0</v>
      </c>
      <c r="AI16" s="97">
        <v>-864</v>
      </c>
      <c r="AJ16" s="97">
        <v>-1295</v>
      </c>
      <c r="AK16" s="97">
        <v>-1296</v>
      </c>
      <c r="AL16" s="97">
        <v>-1371</v>
      </c>
      <c r="AM16" s="97">
        <v>-1870</v>
      </c>
      <c r="AN16" s="97">
        <v>-1620</v>
      </c>
      <c r="AO16" s="97">
        <v>-1620</v>
      </c>
      <c r="AP16" s="97">
        <v>-2097</v>
      </c>
      <c r="AQ16" s="97">
        <v>-2096</v>
      </c>
      <c r="AR16" s="97">
        <v>-1950</v>
      </c>
      <c r="AS16" s="97">
        <v>-1948</v>
      </c>
      <c r="AT16" s="97">
        <v>-2137</v>
      </c>
      <c r="AU16" s="97">
        <v>-2137</v>
      </c>
      <c r="AV16" s="97">
        <v>-2138</v>
      </c>
      <c r="AW16" s="97">
        <v>-5748</v>
      </c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</row>
    <row r="17" spans="1:72" x14ac:dyDescent="0.25">
      <c r="A17" s="121" t="s">
        <v>283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>
        <v>-2062</v>
      </c>
      <c r="AA17" s="97">
        <v>-2359</v>
      </c>
      <c r="AB17" s="97">
        <v>-1238</v>
      </c>
      <c r="AC17" s="97">
        <v>-2533</v>
      </c>
      <c r="AD17" s="97">
        <v>-2113</v>
      </c>
      <c r="AE17" s="97">
        <v>-2159</v>
      </c>
      <c r="AF17" s="97">
        <v>-1925</v>
      </c>
      <c r="AG17" s="97">
        <v>-3207</v>
      </c>
      <c r="AH17" s="97">
        <v>-2634</v>
      </c>
      <c r="AI17" s="97">
        <v>-2867</v>
      </c>
      <c r="AJ17" s="97">
        <v>-3817</v>
      </c>
      <c r="AK17" s="97">
        <v>-3687</v>
      </c>
      <c r="AL17" s="97">
        <v>-2111</v>
      </c>
      <c r="AM17" s="97">
        <v>-3682</v>
      </c>
      <c r="AN17" s="97">
        <v>-3058</v>
      </c>
      <c r="AO17" s="97">
        <v>-4120</v>
      </c>
      <c r="AP17" s="97">
        <v>-5494</v>
      </c>
      <c r="AQ17" s="97">
        <v>-2514</v>
      </c>
      <c r="AR17" s="97">
        <v>-2514</v>
      </c>
      <c r="AS17" s="97">
        <v>-4699</v>
      </c>
      <c r="AT17" s="97">
        <v>-3821</v>
      </c>
      <c r="AU17" s="97">
        <v>-3591</v>
      </c>
      <c r="AV17" s="97">
        <v>-4483</v>
      </c>
      <c r="AW17" s="97">
        <v>-4331</v>
      </c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</row>
    <row r="18" spans="1:72" x14ac:dyDescent="0.25">
      <c r="A18" s="121" t="s">
        <v>284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>
        <v>0</v>
      </c>
      <c r="AA18" s="97">
        <v>0</v>
      </c>
      <c r="AB18" s="97">
        <v>0</v>
      </c>
      <c r="AC18" s="97">
        <v>0</v>
      </c>
      <c r="AD18" s="97">
        <v>0</v>
      </c>
      <c r="AE18" s="97">
        <v>0</v>
      </c>
      <c r="AF18" s="97">
        <v>0</v>
      </c>
      <c r="AG18" s="97">
        <v>0</v>
      </c>
      <c r="AH18" s="97">
        <v>0</v>
      </c>
      <c r="AI18" s="97">
        <v>0</v>
      </c>
      <c r="AJ18" s="97">
        <v>0</v>
      </c>
      <c r="AK18" s="97">
        <v>0</v>
      </c>
      <c r="AL18" s="97">
        <v>0</v>
      </c>
      <c r="AM18" s="97">
        <v>0</v>
      </c>
      <c r="AN18" s="97">
        <v>0</v>
      </c>
      <c r="AO18" s="97">
        <v>0</v>
      </c>
      <c r="AP18" s="97">
        <v>0</v>
      </c>
      <c r="AQ18" s="97">
        <v>0</v>
      </c>
      <c r="AR18" s="97">
        <v>0</v>
      </c>
      <c r="AS18" s="97">
        <v>0</v>
      </c>
      <c r="AT18" s="97">
        <v>0</v>
      </c>
      <c r="AU18" s="97"/>
      <c r="AV18" s="97"/>
      <c r="AW18" s="97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</row>
    <row r="19" spans="1:72" x14ac:dyDescent="0.25">
      <c r="A19" s="121" t="s">
        <v>285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>
        <v>0</v>
      </c>
      <c r="AA19" s="97">
        <v>0</v>
      </c>
      <c r="AB19" s="97">
        <v>0</v>
      </c>
      <c r="AC19" s="97">
        <v>0</v>
      </c>
      <c r="AD19" s="97">
        <v>0</v>
      </c>
      <c r="AE19" s="97">
        <v>0</v>
      </c>
      <c r="AF19" s="97">
        <v>0</v>
      </c>
      <c r="AG19" s="97">
        <v>0</v>
      </c>
      <c r="AH19" s="97">
        <v>0</v>
      </c>
      <c r="AI19" s="97">
        <v>0</v>
      </c>
      <c r="AJ19" s="97">
        <v>0</v>
      </c>
      <c r="AK19" s="97">
        <v>0</v>
      </c>
      <c r="AL19" s="97">
        <v>0</v>
      </c>
      <c r="AM19" s="97">
        <v>0</v>
      </c>
      <c r="AN19" s="97">
        <v>0</v>
      </c>
      <c r="AO19" s="97">
        <v>0</v>
      </c>
      <c r="AP19" s="97">
        <v>0</v>
      </c>
      <c r="AQ19" s="97">
        <v>0</v>
      </c>
      <c r="AR19" s="97">
        <v>0</v>
      </c>
      <c r="AS19" s="97">
        <v>0</v>
      </c>
      <c r="AT19" s="97">
        <v>0</v>
      </c>
      <c r="AU19" s="97"/>
      <c r="AV19" s="97"/>
      <c r="AW19" s="97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</row>
    <row r="20" spans="1:72" x14ac:dyDescent="0.25">
      <c r="A20" s="121" t="s">
        <v>125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>
        <v>0</v>
      </c>
      <c r="AA20" s="97">
        <v>0</v>
      </c>
      <c r="AB20" s="97">
        <v>0</v>
      </c>
      <c r="AC20" s="97">
        <v>0</v>
      </c>
      <c r="AD20" s="97">
        <v>0</v>
      </c>
      <c r="AE20" s="97">
        <v>0</v>
      </c>
      <c r="AF20" s="97">
        <v>0</v>
      </c>
      <c r="AG20" s="97">
        <v>0</v>
      </c>
      <c r="AH20" s="97">
        <v>0</v>
      </c>
      <c r="AI20" s="97">
        <v>0</v>
      </c>
      <c r="AJ20" s="97">
        <v>0</v>
      </c>
      <c r="AK20" s="97">
        <v>0</v>
      </c>
      <c r="AL20" s="97">
        <v>0</v>
      </c>
      <c r="AM20" s="97">
        <v>0</v>
      </c>
      <c r="AN20" s="97">
        <v>0</v>
      </c>
      <c r="AO20" s="97">
        <v>0</v>
      </c>
      <c r="AP20" s="97">
        <v>0</v>
      </c>
      <c r="AQ20" s="97">
        <v>0</v>
      </c>
      <c r="AR20" s="97">
        <v>0</v>
      </c>
      <c r="AS20" s="97">
        <v>0</v>
      </c>
      <c r="AT20" s="97">
        <v>0</v>
      </c>
      <c r="AU20" s="97"/>
      <c r="AV20" s="97"/>
      <c r="AW20" s="97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</row>
    <row r="21" spans="1:72" x14ac:dyDescent="0.25">
      <c r="A21" s="121" t="s">
        <v>287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>
        <v>0</v>
      </c>
      <c r="AA21" s="97">
        <v>0</v>
      </c>
      <c r="AB21" s="97">
        <v>0</v>
      </c>
      <c r="AC21" s="97">
        <v>0</v>
      </c>
      <c r="AD21" s="97">
        <v>0</v>
      </c>
      <c r="AE21" s="97">
        <v>0</v>
      </c>
      <c r="AF21" s="97">
        <v>0</v>
      </c>
      <c r="AG21" s="97">
        <v>0</v>
      </c>
      <c r="AH21" s="97">
        <v>0</v>
      </c>
      <c r="AI21" s="97">
        <v>0</v>
      </c>
      <c r="AJ21" s="97">
        <v>0</v>
      </c>
      <c r="AK21" s="97">
        <v>0</v>
      </c>
      <c r="AL21" s="97">
        <v>0</v>
      </c>
      <c r="AM21" s="97">
        <v>0</v>
      </c>
      <c r="AN21" s="97">
        <v>0</v>
      </c>
      <c r="AO21" s="97">
        <v>0</v>
      </c>
      <c r="AP21" s="97">
        <v>0</v>
      </c>
      <c r="AQ21" s="97">
        <v>0</v>
      </c>
      <c r="AR21" s="97">
        <v>0</v>
      </c>
      <c r="AS21" s="97">
        <v>0</v>
      </c>
      <c r="AT21" s="97">
        <v>0</v>
      </c>
      <c r="AU21" s="97"/>
      <c r="AV21" s="97"/>
      <c r="AW21" s="97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</row>
    <row r="22" spans="1:72" x14ac:dyDescent="0.25">
      <c r="A22" s="121" t="s">
        <v>174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>
        <v>-3027</v>
      </c>
      <c r="AA22" s="100">
        <v>-2789</v>
      </c>
      <c r="AB22" s="100">
        <v>-2702</v>
      </c>
      <c r="AC22" s="100">
        <v>-3093</v>
      </c>
      <c r="AD22" s="100">
        <v>-3038</v>
      </c>
      <c r="AE22" s="100">
        <v>-3175</v>
      </c>
      <c r="AF22" s="100">
        <v>-2666</v>
      </c>
      <c r="AG22" s="100">
        <v>-3070</v>
      </c>
      <c r="AH22" s="100">
        <v>-3034</v>
      </c>
      <c r="AI22" s="100">
        <v>-3507</v>
      </c>
      <c r="AJ22" s="100">
        <v>-3038</v>
      </c>
      <c r="AK22" s="100">
        <v>-3741</v>
      </c>
      <c r="AL22" s="100">
        <v>-3250</v>
      </c>
      <c r="AM22" s="100">
        <v>-2114</v>
      </c>
      <c r="AN22" s="100">
        <v>-1789</v>
      </c>
      <c r="AO22" s="100">
        <v>-2778</v>
      </c>
      <c r="AP22" s="100">
        <v>-2682</v>
      </c>
      <c r="AQ22" s="100">
        <v>-2193</v>
      </c>
      <c r="AR22" s="100">
        <v>-2111</v>
      </c>
      <c r="AS22" s="100">
        <v>-2312</v>
      </c>
      <c r="AT22" s="100">
        <v>-2499</v>
      </c>
      <c r="AU22" s="100">
        <v>-1995</v>
      </c>
      <c r="AV22" s="100">
        <v>-2725</v>
      </c>
      <c r="AW22" s="100">
        <v>-3164</v>
      </c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</row>
    <row r="23" spans="1:72" s="101" customFormat="1" x14ac:dyDescent="0.25">
      <c r="A23" s="54" t="s">
        <v>24</v>
      </c>
      <c r="B23" s="128">
        <v>-21357</v>
      </c>
      <c r="C23" s="128">
        <v>-28417</v>
      </c>
      <c r="D23" s="128">
        <v>-25574</v>
      </c>
      <c r="E23" s="128">
        <v>-35254</v>
      </c>
      <c r="F23" s="128">
        <v>-28088</v>
      </c>
      <c r="G23" s="128">
        <v>-31426</v>
      </c>
      <c r="H23" s="128">
        <v>-40514</v>
      </c>
      <c r="I23" s="128">
        <v>-43064</v>
      </c>
      <c r="J23" s="128">
        <v>-30891</v>
      </c>
      <c r="K23" s="128">
        <v>-37278</v>
      </c>
      <c r="L23" s="128">
        <v>-49816</v>
      </c>
      <c r="M23" s="128">
        <v>-47639</v>
      </c>
      <c r="N23" s="128">
        <v>-34891</v>
      </c>
      <c r="O23" s="128">
        <v>-39332</v>
      </c>
      <c r="P23" s="128">
        <v>-42141</v>
      </c>
      <c r="Q23" s="128">
        <v>-57465</v>
      </c>
      <c r="R23" s="128">
        <v>-41375</v>
      </c>
      <c r="S23" s="128">
        <v>-46748</v>
      </c>
      <c r="T23" s="128">
        <v>-45849</v>
      </c>
      <c r="U23" s="128">
        <v>-46992.529780000004</v>
      </c>
      <c r="V23" s="128">
        <v>-44687.996289999995</v>
      </c>
      <c r="W23" s="128">
        <v>-46763.540780000003</v>
      </c>
      <c r="X23" s="128">
        <v>-44275.690949999989</v>
      </c>
      <c r="Y23" s="128">
        <v>-54120.221640000018</v>
      </c>
      <c r="Z23" s="128">
        <v>-41035</v>
      </c>
      <c r="AA23" s="128">
        <v>-45981</v>
      </c>
      <c r="AB23" s="128">
        <v>-38439</v>
      </c>
      <c r="AC23" s="128">
        <v>-41324</v>
      </c>
      <c r="AD23" s="128">
        <v>-41704</v>
      </c>
      <c r="AE23" s="128">
        <v>-46684</v>
      </c>
      <c r="AF23" s="128">
        <v>-40645</v>
      </c>
      <c r="AG23" s="128">
        <v>-46044</v>
      </c>
      <c r="AH23" s="128">
        <v>-45463</v>
      </c>
      <c r="AI23" s="128">
        <v>-48636</v>
      </c>
      <c r="AJ23" s="128">
        <v>-46469</v>
      </c>
      <c r="AK23" s="128">
        <v>-57352</v>
      </c>
      <c r="AL23" s="128">
        <v>-48521</v>
      </c>
      <c r="AM23" s="128">
        <v>-54663</v>
      </c>
      <c r="AN23" s="128">
        <v>-53644</v>
      </c>
      <c r="AO23" s="128">
        <v>-63345</v>
      </c>
      <c r="AP23" s="128">
        <v>-51235</v>
      </c>
      <c r="AQ23" s="128">
        <v>-38929</v>
      </c>
      <c r="AR23" s="128">
        <v>-52463</v>
      </c>
      <c r="AS23" s="128">
        <v>-68082</v>
      </c>
      <c r="AT23" s="128">
        <v>-63754</v>
      </c>
      <c r="AU23" s="128">
        <v>-74436</v>
      </c>
      <c r="AV23" s="128">
        <v>-82076</v>
      </c>
      <c r="AW23" s="128">
        <v>-103422</v>
      </c>
      <c r="AX23" s="157"/>
      <c r="AY23" s="157"/>
      <c r="AZ23" s="157"/>
      <c r="BA23" s="157"/>
      <c r="BB23" s="157"/>
      <c r="BC23" s="157"/>
      <c r="BD23" s="157"/>
      <c r="BE23" s="157"/>
      <c r="BF23" s="157"/>
      <c r="BG23" s="157"/>
      <c r="BH23" s="157"/>
      <c r="BI23" s="157"/>
      <c r="BJ23" s="157"/>
      <c r="BK23" s="157"/>
      <c r="BL23" s="157"/>
      <c r="BM23" s="157"/>
      <c r="BN23" s="157"/>
      <c r="BO23" s="157"/>
      <c r="BP23" s="157"/>
      <c r="BQ23" s="157"/>
      <c r="BR23" s="157"/>
      <c r="BS23" s="157"/>
      <c r="BT23" s="157"/>
    </row>
    <row r="24" spans="1:72" s="73" customFormat="1" x14ac:dyDescent="0.25">
      <c r="A24" s="6" t="s">
        <v>117</v>
      </c>
      <c r="B24" s="86">
        <v>-4414</v>
      </c>
      <c r="C24" s="86">
        <v>-5537</v>
      </c>
      <c r="D24" s="86">
        <v>-5209</v>
      </c>
      <c r="E24" s="86">
        <v>-5275</v>
      </c>
      <c r="F24" s="86">
        <v>-5056</v>
      </c>
      <c r="G24" s="86">
        <v>-6010</v>
      </c>
      <c r="H24" s="86">
        <v>-6523</v>
      </c>
      <c r="I24" s="86">
        <v>-8142</v>
      </c>
      <c r="J24" s="86">
        <v>-8357</v>
      </c>
      <c r="K24" s="86">
        <v>-9509</v>
      </c>
      <c r="L24" s="86">
        <v>-11208</v>
      </c>
      <c r="M24" s="86">
        <v>-11594</v>
      </c>
      <c r="N24" s="86">
        <v>-11892</v>
      </c>
      <c r="O24" s="86">
        <v>-12057</v>
      </c>
      <c r="P24" s="86">
        <v>-13260</v>
      </c>
      <c r="Q24" s="86">
        <v>-16879</v>
      </c>
      <c r="R24" s="86">
        <v>-18574</v>
      </c>
      <c r="S24" s="86">
        <v>-21824</v>
      </c>
      <c r="T24" s="86">
        <v>-23180</v>
      </c>
      <c r="U24" s="86">
        <v>-23856.775479999997</v>
      </c>
      <c r="V24" s="86">
        <v>-24335.447370000002</v>
      </c>
      <c r="W24" s="86">
        <v>-25184.53922000001</v>
      </c>
      <c r="X24" s="86">
        <v>-25917.825549999987</v>
      </c>
      <c r="Y24" s="86">
        <v>-27306.865609999968</v>
      </c>
      <c r="Z24" s="86">
        <v>-27847</v>
      </c>
      <c r="AA24" s="86">
        <v>-27223</v>
      </c>
      <c r="AB24" s="86">
        <v>-26751</v>
      </c>
      <c r="AC24" s="86">
        <v>-26500</v>
      </c>
      <c r="AD24" s="86">
        <v>-26479</v>
      </c>
      <c r="AE24" s="86">
        <v>-26381</v>
      </c>
      <c r="AF24" s="86">
        <v>-26743</v>
      </c>
      <c r="AG24" s="86">
        <v>-26729</v>
      </c>
      <c r="AH24" s="86">
        <v>-27069</v>
      </c>
      <c r="AI24" s="86">
        <v>-27274</v>
      </c>
      <c r="AJ24" s="86">
        <v>-27468</v>
      </c>
      <c r="AK24" s="86">
        <v>-27830</v>
      </c>
      <c r="AL24" s="86">
        <v>-31104</v>
      </c>
      <c r="AM24" s="86">
        <v>-31524</v>
      </c>
      <c r="AN24" s="86">
        <v>-31948</v>
      </c>
      <c r="AO24" s="86">
        <v>-33446</v>
      </c>
      <c r="AP24" s="86">
        <v>-37005</v>
      </c>
      <c r="AQ24" s="86">
        <v>-37281</v>
      </c>
      <c r="AR24" s="86">
        <v>-36509</v>
      </c>
      <c r="AS24" s="86">
        <v>-38205</v>
      </c>
      <c r="AT24" s="86">
        <v>-37144</v>
      </c>
      <c r="AU24" s="86">
        <v>-38727</v>
      </c>
      <c r="AV24" s="86">
        <v>-39679</v>
      </c>
      <c r="AW24" s="86">
        <v>-39834</v>
      </c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</row>
    <row r="25" spans="1:72" s="73" customFormat="1" ht="10.8" thickBot="1" x14ac:dyDescent="0.3">
      <c r="A25" s="8" t="s">
        <v>1</v>
      </c>
      <c r="B25" s="77">
        <v>-25771</v>
      </c>
      <c r="C25" s="77">
        <v>-33954</v>
      </c>
      <c r="D25" s="77">
        <v>-30783</v>
      </c>
      <c r="E25" s="77">
        <v>-40529</v>
      </c>
      <c r="F25" s="77">
        <v>-33144</v>
      </c>
      <c r="G25" s="77">
        <v>-37436</v>
      </c>
      <c r="H25" s="77">
        <v>-47037</v>
      </c>
      <c r="I25" s="77">
        <v>-51206</v>
      </c>
      <c r="J25" s="77">
        <v>-39248</v>
      </c>
      <c r="K25" s="77">
        <v>-46787</v>
      </c>
      <c r="L25" s="77">
        <v>-61024</v>
      </c>
      <c r="M25" s="77">
        <v>-59233</v>
      </c>
      <c r="N25" s="77">
        <v>-46782</v>
      </c>
      <c r="O25" s="77">
        <v>-51389</v>
      </c>
      <c r="P25" s="77">
        <v>-55401</v>
      </c>
      <c r="Q25" s="77">
        <v>-74344</v>
      </c>
      <c r="R25" s="77">
        <v>-59949</v>
      </c>
      <c r="S25" s="77">
        <v>-68572</v>
      </c>
      <c r="T25" s="77">
        <v>-69029</v>
      </c>
      <c r="U25" s="77">
        <v>-70849.305259999994</v>
      </c>
      <c r="V25" s="77">
        <v>-69023.44365999999</v>
      </c>
      <c r="W25" s="77">
        <v>-71948.080000000016</v>
      </c>
      <c r="X25" s="77">
        <v>-70193.516499999969</v>
      </c>
      <c r="Y25" s="77">
        <v>-81427.087249999982</v>
      </c>
      <c r="Z25" s="77">
        <v>-68882</v>
      </c>
      <c r="AA25" s="77">
        <v>-73204</v>
      </c>
      <c r="AB25" s="77">
        <v>-65190</v>
      </c>
      <c r="AC25" s="77">
        <v>-67824</v>
      </c>
      <c r="AD25" s="77">
        <v>-68183</v>
      </c>
      <c r="AE25" s="77">
        <v>-73065</v>
      </c>
      <c r="AF25" s="77">
        <v>-67388</v>
      </c>
      <c r="AG25" s="77">
        <v>-72773</v>
      </c>
      <c r="AH25" s="77">
        <v>-72532</v>
      </c>
      <c r="AI25" s="77">
        <v>-75910</v>
      </c>
      <c r="AJ25" s="77">
        <v>-73937</v>
      </c>
      <c r="AK25" s="77">
        <v>-85182</v>
      </c>
      <c r="AL25" s="77">
        <v>-79625</v>
      </c>
      <c r="AM25" s="77">
        <v>-86187</v>
      </c>
      <c r="AN25" s="77">
        <v>-85592</v>
      </c>
      <c r="AO25" s="77">
        <v>-96791</v>
      </c>
      <c r="AP25" s="77">
        <v>-88240</v>
      </c>
      <c r="AQ25" s="77">
        <v>-76210</v>
      </c>
      <c r="AR25" s="77">
        <v>-88972</v>
      </c>
      <c r="AS25" s="77">
        <v>-106287</v>
      </c>
      <c r="AT25" s="77">
        <v>-100898</v>
      </c>
      <c r="AU25" s="77">
        <v>-113163</v>
      </c>
      <c r="AV25" s="77">
        <v>-121755</v>
      </c>
      <c r="AW25" s="77">
        <v>-143256</v>
      </c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58"/>
    </row>
    <row r="28" spans="1:72" s="73" customFormat="1" x14ac:dyDescent="0.25">
      <c r="A28" s="12"/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  <c r="BR28" s="145"/>
      <c r="BS28" s="145"/>
      <c r="BT28" s="145"/>
    </row>
    <row r="29" spans="1:72" x14ac:dyDescent="0.2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</row>
    <row r="30" spans="1:72" x14ac:dyDescent="0.25"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</row>
    <row r="31" spans="1:72" s="143" customFormat="1" x14ac:dyDescent="0.25">
      <c r="A31" s="1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</row>
    <row r="32" spans="1:72" s="143" customFormat="1" x14ac:dyDescent="0.25">
      <c r="A32" s="1"/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</row>
    <row r="42" spans="1:35" s="143" customFormat="1" x14ac:dyDescent="0.25">
      <c r="A42" s="1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160"/>
      <c r="AG42" s="160"/>
      <c r="AH42" s="43"/>
      <c r="AI42" s="43"/>
    </row>
    <row r="45" spans="1:35" s="143" customFormat="1" ht="14.4" x14ac:dyDescent="0.25">
      <c r="A45" s="1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161"/>
      <c r="AI45" s="162"/>
    </row>
    <row r="46" spans="1:35" s="143" customFormat="1" ht="14.4" x14ac:dyDescent="0.25">
      <c r="A46" s="1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161"/>
      <c r="AI46" s="162"/>
    </row>
    <row r="47" spans="1:35" ht="14.4" x14ac:dyDescent="0.25">
      <c r="AH47" s="161"/>
    </row>
    <row r="48" spans="1:35" ht="14.4" x14ac:dyDescent="0.25">
      <c r="AH48" s="161"/>
    </row>
    <row r="49" spans="32:34" ht="14.4" x14ac:dyDescent="0.25">
      <c r="AF49" s="160"/>
      <c r="AG49" s="160"/>
      <c r="AH49" s="161"/>
    </row>
    <row r="50" spans="32:34" ht="14.4" x14ac:dyDescent="0.25">
      <c r="AH50" s="161"/>
    </row>
    <row r="51" spans="32:34" ht="14.4" x14ac:dyDescent="0.25">
      <c r="AH51" s="161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34998626667073579"/>
  </sheetPr>
  <dimension ref="A1:AW12"/>
  <sheetViews>
    <sheetView showGridLines="0" zoomScale="85" zoomScaleNormal="85" workbookViewId="0">
      <pane xSplit="1" ySplit="1" topLeftCell="AO2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x14ac:dyDescent="0.25"/>
  <cols>
    <col min="1" max="1" width="40.77734375" style="1" customWidth="1"/>
    <col min="2" max="36" width="11.77734375" style="43"/>
    <col min="37" max="39" width="11.77734375" style="143"/>
    <col min="40" max="41" width="11.77734375" style="43"/>
    <col min="42" max="43" width="11.77734375" style="143"/>
    <col min="44" max="46" width="11.77734375" style="143" customWidth="1"/>
    <col min="47" max="49" width="11.77734375" style="143"/>
    <col min="50" max="16384" width="11.77734375" style="43"/>
  </cols>
  <sheetData>
    <row r="1" spans="1:49" x14ac:dyDescent="0.2">
      <c r="A1" s="118" t="s">
        <v>133</v>
      </c>
      <c r="B1" s="57" t="s">
        <v>39</v>
      </c>
      <c r="C1" s="57" t="s">
        <v>40</v>
      </c>
      <c r="D1" s="57" t="s">
        <v>41</v>
      </c>
      <c r="E1" s="57" t="s">
        <v>42</v>
      </c>
      <c r="F1" s="57" t="s">
        <v>43</v>
      </c>
      <c r="G1" s="57" t="s">
        <v>44</v>
      </c>
      <c r="H1" s="57" t="s">
        <v>45</v>
      </c>
      <c r="I1" s="57" t="s">
        <v>46</v>
      </c>
      <c r="J1" s="57" t="s">
        <v>47</v>
      </c>
      <c r="K1" s="57" t="s">
        <v>48</v>
      </c>
      <c r="L1" s="57" t="s">
        <v>49</v>
      </c>
      <c r="M1" s="57" t="s">
        <v>50</v>
      </c>
      <c r="N1" s="57" t="s">
        <v>51</v>
      </c>
      <c r="O1" s="57" t="s">
        <v>52</v>
      </c>
      <c r="P1" s="57" t="s">
        <v>53</v>
      </c>
      <c r="Q1" s="57" t="s">
        <v>54</v>
      </c>
      <c r="R1" s="57" t="s">
        <v>55</v>
      </c>
      <c r="S1" s="57" t="s">
        <v>56</v>
      </c>
      <c r="T1" s="57" t="s">
        <v>57</v>
      </c>
      <c r="U1" s="57" t="s">
        <v>58</v>
      </c>
      <c r="V1" s="57" t="s">
        <v>59</v>
      </c>
      <c r="W1" s="57" t="s">
        <v>60</v>
      </c>
      <c r="X1" s="57" t="s">
        <v>61</v>
      </c>
      <c r="Y1" s="57" t="s">
        <v>62</v>
      </c>
      <c r="Z1" s="57" t="s">
        <v>63</v>
      </c>
      <c r="AA1" s="57" t="s">
        <v>64</v>
      </c>
      <c r="AB1" s="57" t="s">
        <v>65</v>
      </c>
      <c r="AC1" s="57" t="s">
        <v>66</v>
      </c>
      <c r="AD1" s="108" t="s">
        <v>217</v>
      </c>
      <c r="AE1" s="57" t="s">
        <v>220</v>
      </c>
      <c r="AF1" s="57" t="s">
        <v>221</v>
      </c>
      <c r="AG1" s="57" t="s">
        <v>223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">
        <v>310</v>
      </c>
      <c r="AV1" s="57" t="s">
        <v>311</v>
      </c>
      <c r="AW1" s="57" t="s">
        <v>312</v>
      </c>
    </row>
    <row r="2" spans="1:49" s="45" customFormat="1" x14ac:dyDescent="0.25">
      <c r="A2" s="3"/>
      <c r="AD2" s="58"/>
      <c r="AE2" s="58"/>
      <c r="AF2" s="58"/>
      <c r="AG2" s="58"/>
      <c r="AH2" s="58"/>
      <c r="AI2" s="58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</row>
    <row r="3" spans="1:49" s="73" customFormat="1" x14ac:dyDescent="0.2">
      <c r="A3" s="117" t="s">
        <v>134</v>
      </c>
      <c r="B3" s="98" t="s">
        <v>39</v>
      </c>
      <c r="C3" s="98" t="s">
        <v>40</v>
      </c>
      <c r="D3" s="98" t="s">
        <v>41</v>
      </c>
      <c r="E3" s="98" t="s">
        <v>42</v>
      </c>
      <c r="F3" s="98" t="s">
        <v>43</v>
      </c>
      <c r="G3" s="98" t="s">
        <v>44</v>
      </c>
      <c r="H3" s="98" t="s">
        <v>45</v>
      </c>
      <c r="I3" s="98" t="s">
        <v>46</v>
      </c>
      <c r="J3" s="98" t="s">
        <v>47</v>
      </c>
      <c r="K3" s="98" t="s">
        <v>48</v>
      </c>
      <c r="L3" s="98" t="s">
        <v>49</v>
      </c>
      <c r="M3" s="98" t="s">
        <v>50</v>
      </c>
      <c r="N3" s="98" t="s">
        <v>51</v>
      </c>
      <c r="O3" s="98" t="s">
        <v>52</v>
      </c>
      <c r="P3" s="98" t="s">
        <v>53</v>
      </c>
      <c r="Q3" s="98" t="s">
        <v>54</v>
      </c>
      <c r="R3" s="98" t="s">
        <v>55</v>
      </c>
      <c r="S3" s="98" t="s">
        <v>56</v>
      </c>
      <c r="T3" s="98" t="s">
        <v>57</v>
      </c>
      <c r="U3" s="98" t="s">
        <v>58</v>
      </c>
      <c r="V3" s="98" t="s">
        <v>59</v>
      </c>
      <c r="W3" s="98" t="s">
        <v>60</v>
      </c>
      <c r="X3" s="98" t="s">
        <v>61</v>
      </c>
      <c r="Y3" s="98" t="s">
        <v>62</v>
      </c>
      <c r="Z3" s="98" t="s">
        <v>63</v>
      </c>
      <c r="AA3" s="98" t="s">
        <v>64</v>
      </c>
      <c r="AB3" s="98" t="s">
        <v>65</v>
      </c>
      <c r="AC3" s="98" t="s">
        <v>66</v>
      </c>
      <c r="AD3" s="109" t="s">
        <v>217</v>
      </c>
      <c r="AE3" s="134" t="s">
        <v>220</v>
      </c>
      <c r="AF3" s="134" t="s">
        <v>221</v>
      </c>
      <c r="AG3" s="134" t="s">
        <v>223</v>
      </c>
      <c r="AH3" s="134" t="str">
        <f t="shared" ref="AH3:AM3" si="0">AH1</f>
        <v>1Q18</v>
      </c>
      <c r="AI3" s="134" t="str">
        <f t="shared" si="0"/>
        <v>2Q18</v>
      </c>
      <c r="AJ3" s="134" t="str">
        <f t="shared" si="0"/>
        <v>3Q18</v>
      </c>
      <c r="AK3" s="134" t="str">
        <f t="shared" si="0"/>
        <v>4Q18</v>
      </c>
      <c r="AL3" s="134" t="str">
        <f t="shared" si="0"/>
        <v>1Q19</v>
      </c>
      <c r="AM3" s="134" t="str">
        <f t="shared" si="0"/>
        <v>2Q19</v>
      </c>
      <c r="AN3" s="134" t="str">
        <f t="shared" ref="AN3:AP3" si="1">AN1</f>
        <v>3Q19</v>
      </c>
      <c r="AO3" s="134" t="str">
        <f t="shared" si="1"/>
        <v>4Q19</v>
      </c>
      <c r="AP3" s="134" t="str">
        <f t="shared" si="1"/>
        <v>1Q20</v>
      </c>
      <c r="AQ3" s="134" t="str">
        <f t="shared" ref="AQ3:AR3" si="2">AQ1</f>
        <v>2Q20</v>
      </c>
      <c r="AR3" s="134" t="str">
        <f t="shared" si="2"/>
        <v>3Q20</v>
      </c>
      <c r="AS3" s="134" t="str">
        <f t="shared" ref="AS3:AU3" si="3">AS1</f>
        <v>4Q20</v>
      </c>
      <c r="AT3" s="134" t="str">
        <f t="shared" si="3"/>
        <v>1Q21</v>
      </c>
      <c r="AU3" s="134" t="str">
        <f t="shared" si="3"/>
        <v>2Q21</v>
      </c>
      <c r="AV3" s="134" t="str">
        <f t="shared" ref="AV3" si="4">AV1</f>
        <v>3Q21</v>
      </c>
      <c r="AW3" s="134" t="str">
        <f t="shared" ref="AW3" si="5">AW1</f>
        <v>4Q21</v>
      </c>
    </row>
    <row r="4" spans="1:49" ht="12" x14ac:dyDescent="0.25">
      <c r="A4" s="47" t="s">
        <v>245</v>
      </c>
      <c r="B4" s="97" t="s">
        <v>3</v>
      </c>
      <c r="C4" s="97">
        <v>8000</v>
      </c>
      <c r="D4" s="97">
        <v>11800</v>
      </c>
      <c r="E4" s="97" t="s">
        <v>3</v>
      </c>
      <c r="F4" s="97" t="s">
        <v>3</v>
      </c>
      <c r="G4" s="97">
        <v>10700</v>
      </c>
      <c r="H4" s="97" t="s">
        <v>3</v>
      </c>
      <c r="I4" s="97">
        <v>4517.2867500000002</v>
      </c>
      <c r="J4" s="97" t="s">
        <v>3</v>
      </c>
      <c r="K4" s="97">
        <v>24300</v>
      </c>
      <c r="L4" s="97" t="s">
        <v>3</v>
      </c>
      <c r="M4" s="97">
        <v>6363.6114199999993</v>
      </c>
      <c r="N4" s="97">
        <v>14100</v>
      </c>
      <c r="O4" s="97" t="s">
        <v>3</v>
      </c>
      <c r="P4" s="97" t="s">
        <v>3</v>
      </c>
      <c r="Q4" s="97">
        <v>11300</v>
      </c>
      <c r="R4" s="97">
        <v>7000</v>
      </c>
      <c r="S4" s="97" t="s">
        <v>3</v>
      </c>
      <c r="T4" s="97">
        <v>6500</v>
      </c>
      <c r="U4" s="97">
        <v>9300</v>
      </c>
      <c r="V4" s="97" t="s">
        <v>3</v>
      </c>
      <c r="W4" s="97" t="s">
        <v>3</v>
      </c>
      <c r="X4" s="97">
        <v>6780</v>
      </c>
      <c r="Y4" s="97">
        <v>12400</v>
      </c>
      <c r="Z4" s="97" t="s">
        <v>3</v>
      </c>
      <c r="AA4" s="97" t="s">
        <v>3</v>
      </c>
      <c r="AB4" s="97">
        <v>0</v>
      </c>
      <c r="AC4" s="97">
        <v>0</v>
      </c>
      <c r="AD4" s="97">
        <v>0</v>
      </c>
      <c r="AE4" s="97">
        <v>0</v>
      </c>
      <c r="AF4" s="97">
        <v>0</v>
      </c>
      <c r="AG4" s="97">
        <v>0</v>
      </c>
      <c r="AH4" s="97">
        <v>0</v>
      </c>
      <c r="AI4" s="97">
        <v>0</v>
      </c>
      <c r="AJ4" s="97">
        <v>0</v>
      </c>
      <c r="AK4" s="59">
        <v>14750</v>
      </c>
      <c r="AL4" s="59">
        <v>0</v>
      </c>
      <c r="AM4" s="59">
        <v>0</v>
      </c>
      <c r="AN4" s="59">
        <v>20116</v>
      </c>
      <c r="AO4" s="59">
        <v>0</v>
      </c>
      <c r="AP4" s="59">
        <v>0</v>
      </c>
      <c r="AQ4" s="59">
        <v>0</v>
      </c>
      <c r="AR4" s="59">
        <v>0</v>
      </c>
      <c r="AS4" s="59">
        <v>18925</v>
      </c>
      <c r="AT4" s="59">
        <v>0</v>
      </c>
      <c r="AU4" s="59">
        <v>0</v>
      </c>
      <c r="AV4" s="59">
        <v>19865</v>
      </c>
      <c r="AW4" s="59">
        <v>7829</v>
      </c>
    </row>
    <row r="5" spans="1:49" x14ac:dyDescent="0.25">
      <c r="A5" s="47" t="s">
        <v>126</v>
      </c>
      <c r="B5" s="97">
        <v>189</v>
      </c>
      <c r="C5" s="97">
        <v>3402</v>
      </c>
      <c r="D5" s="97">
        <v>1486</v>
      </c>
      <c r="E5" s="97">
        <v>7077</v>
      </c>
      <c r="F5" s="97">
        <v>509</v>
      </c>
      <c r="G5" s="97">
        <v>-2178</v>
      </c>
      <c r="H5" s="97">
        <v>20824</v>
      </c>
      <c r="I5" s="97">
        <v>14203.713250000001</v>
      </c>
      <c r="J5" s="97">
        <v>1156</v>
      </c>
      <c r="K5" s="97">
        <v>-1721</v>
      </c>
      <c r="L5" s="97">
        <v>110636</v>
      </c>
      <c r="M5" s="97">
        <v>20130.388579999999</v>
      </c>
      <c r="N5" s="97">
        <v>318</v>
      </c>
      <c r="O5" s="97">
        <v>2481</v>
      </c>
      <c r="P5" s="97">
        <v>6765</v>
      </c>
      <c r="Q5" s="97">
        <v>22904</v>
      </c>
      <c r="R5" s="97">
        <v>1693</v>
      </c>
      <c r="S5" s="97">
        <v>3084</v>
      </c>
      <c r="T5" s="97">
        <v>3824</v>
      </c>
      <c r="U5" s="97">
        <v>14293</v>
      </c>
      <c r="V5" s="97">
        <v>-1460</v>
      </c>
      <c r="W5" s="97">
        <v>12520</v>
      </c>
      <c r="X5" s="97">
        <v>12604</v>
      </c>
      <c r="Y5" s="97">
        <v>13613</v>
      </c>
      <c r="Z5" s="97">
        <v>9354</v>
      </c>
      <c r="AA5" s="97">
        <v>4534</v>
      </c>
      <c r="AB5" s="97">
        <v>5010</v>
      </c>
      <c r="AC5" s="97">
        <v>91</v>
      </c>
      <c r="AD5" s="97">
        <v>-180</v>
      </c>
      <c r="AE5" s="97">
        <v>7444</v>
      </c>
      <c r="AF5" s="97">
        <v>4499</v>
      </c>
      <c r="AG5" s="97">
        <v>10526</v>
      </c>
      <c r="AH5" s="97">
        <v>2493</v>
      </c>
      <c r="AI5" s="97">
        <v>5852</v>
      </c>
      <c r="AJ5" s="97">
        <v>9828</v>
      </c>
      <c r="AK5" s="59">
        <v>871</v>
      </c>
      <c r="AL5" s="59">
        <v>4636</v>
      </c>
      <c r="AM5" s="59">
        <v>4369</v>
      </c>
      <c r="AN5" s="59">
        <v>19375</v>
      </c>
      <c r="AO5" s="59">
        <v>52013</v>
      </c>
      <c r="AP5" s="59">
        <v>-2984</v>
      </c>
      <c r="AQ5" s="59">
        <v>-7394</v>
      </c>
      <c r="AR5" s="59">
        <v>4066</v>
      </c>
      <c r="AS5" s="59">
        <v>26658</v>
      </c>
      <c r="AT5" s="59">
        <v>-4432</v>
      </c>
      <c r="AU5" s="59">
        <v>12788</v>
      </c>
      <c r="AV5" s="59">
        <v>3301</v>
      </c>
      <c r="AW5" s="59">
        <v>3003.1274600000002</v>
      </c>
    </row>
    <row r="6" spans="1:49" x14ac:dyDescent="0.25">
      <c r="A6" s="12" t="s">
        <v>319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>
        <v>-37123</v>
      </c>
    </row>
    <row r="7" spans="1:49" x14ac:dyDescent="0.25">
      <c r="A7" s="174" t="s">
        <v>318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>
        <v>-107.12745999999999</v>
      </c>
    </row>
    <row r="8" spans="1:49" s="73" customFormat="1" ht="10.8" thickBot="1" x14ac:dyDescent="0.3">
      <c r="A8" s="8" t="s">
        <v>133</v>
      </c>
      <c r="B8" s="77">
        <v>189</v>
      </c>
      <c r="C8" s="77">
        <v>11402</v>
      </c>
      <c r="D8" s="77">
        <v>13286</v>
      </c>
      <c r="E8" s="77">
        <v>7077</v>
      </c>
      <c r="F8" s="77">
        <v>509</v>
      </c>
      <c r="G8" s="77">
        <v>8522</v>
      </c>
      <c r="H8" s="77">
        <v>20824</v>
      </c>
      <c r="I8" s="77">
        <v>18721</v>
      </c>
      <c r="J8" s="77">
        <v>1156</v>
      </c>
      <c r="K8" s="77">
        <v>22579</v>
      </c>
      <c r="L8" s="77">
        <v>110636</v>
      </c>
      <c r="M8" s="77">
        <v>26494</v>
      </c>
      <c r="N8" s="77">
        <v>14418</v>
      </c>
      <c r="O8" s="77">
        <v>2481</v>
      </c>
      <c r="P8" s="77">
        <v>6765</v>
      </c>
      <c r="Q8" s="77">
        <v>34204</v>
      </c>
      <c r="R8" s="77">
        <v>8693</v>
      </c>
      <c r="S8" s="77">
        <v>3084</v>
      </c>
      <c r="T8" s="77">
        <v>10324</v>
      </c>
      <c r="U8" s="77">
        <v>23593</v>
      </c>
      <c r="V8" s="77">
        <v>-1460</v>
      </c>
      <c r="W8" s="77">
        <v>12520</v>
      </c>
      <c r="X8" s="77">
        <v>19384</v>
      </c>
      <c r="Y8" s="77">
        <v>26013</v>
      </c>
      <c r="Z8" s="77">
        <v>9354</v>
      </c>
      <c r="AA8" s="77">
        <v>4534</v>
      </c>
      <c r="AB8" s="77">
        <v>5010</v>
      </c>
      <c r="AC8" s="77">
        <v>91</v>
      </c>
      <c r="AD8" s="77">
        <v>-180</v>
      </c>
      <c r="AE8" s="77">
        <v>7444</v>
      </c>
      <c r="AF8" s="77">
        <v>4499</v>
      </c>
      <c r="AG8" s="77">
        <v>10526</v>
      </c>
      <c r="AH8" s="77">
        <v>2493</v>
      </c>
      <c r="AI8" s="77">
        <v>5852</v>
      </c>
      <c r="AJ8" s="77">
        <v>9828</v>
      </c>
      <c r="AK8" s="77">
        <v>15621</v>
      </c>
      <c r="AL8" s="77">
        <v>4636</v>
      </c>
      <c r="AM8" s="77">
        <v>4369</v>
      </c>
      <c r="AN8" s="77">
        <v>39491</v>
      </c>
      <c r="AO8" s="77">
        <v>52013</v>
      </c>
      <c r="AP8" s="77">
        <v>-2984</v>
      </c>
      <c r="AQ8" s="77">
        <v>-7394</v>
      </c>
      <c r="AR8" s="77">
        <v>4066</v>
      </c>
      <c r="AS8" s="77">
        <v>45583</v>
      </c>
      <c r="AT8" s="77">
        <v>-4432</v>
      </c>
      <c r="AU8" s="77">
        <v>12788</v>
      </c>
      <c r="AV8" s="77">
        <v>23166</v>
      </c>
      <c r="AW8" s="77">
        <v>-26398</v>
      </c>
    </row>
    <row r="10" spans="1:49" x14ac:dyDescent="0.25">
      <c r="A10" s="5" t="s">
        <v>135</v>
      </c>
    </row>
    <row r="11" spans="1:49" s="73" customFormat="1" x14ac:dyDescent="0.25">
      <c r="A11" s="5"/>
      <c r="AK11" s="145"/>
      <c r="AL11" s="145"/>
      <c r="AM11" s="145"/>
      <c r="AP11" s="145"/>
      <c r="AQ11" s="145"/>
      <c r="AR11" s="145"/>
      <c r="AS11" s="145"/>
      <c r="AT11" s="145"/>
      <c r="AU11" s="145"/>
      <c r="AV11" s="145"/>
      <c r="AW11" s="145"/>
    </row>
    <row r="12" spans="1:49" x14ac:dyDescent="0.25">
      <c r="Q12" s="97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34998626667073579"/>
  </sheetPr>
  <dimension ref="A1:BK114"/>
  <sheetViews>
    <sheetView showGridLines="0" zoomScale="85" zoomScaleNormal="85" workbookViewId="0">
      <pane xSplit="1" ySplit="1" topLeftCell="AL79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outlineLevelRow="1" x14ac:dyDescent="0.25"/>
  <cols>
    <col min="1" max="1" width="40.77734375" style="1" customWidth="1"/>
    <col min="2" max="36" width="11.77734375" style="43"/>
    <col min="37" max="39" width="11.77734375" style="143"/>
    <col min="40" max="41" width="11.77734375" style="43"/>
    <col min="42" max="49" width="11.77734375" style="143"/>
    <col min="50" max="16384" width="11.77734375" style="43"/>
  </cols>
  <sheetData>
    <row r="1" spans="1:49" x14ac:dyDescent="0.25">
      <c r="A1" s="118" t="s">
        <v>136</v>
      </c>
      <c r="B1" s="57" t="str">
        <f>'Indicators - Quaterly'!B1</f>
        <v>1Q10</v>
      </c>
      <c r="C1" s="57" t="str">
        <f>'Indicators - Quaterly'!C1</f>
        <v>2Q10</v>
      </c>
      <c r="D1" s="57" t="str">
        <f>'Indicators - Quaterly'!D1</f>
        <v>3Q10</v>
      </c>
      <c r="E1" s="57" t="str">
        <f>'Indicators - Quaterly'!E1</f>
        <v>4Q10</v>
      </c>
      <c r="F1" s="57" t="str">
        <f>'Indicators - Quaterly'!F1</f>
        <v>1Q11</v>
      </c>
      <c r="G1" s="57" t="str">
        <f>'Indicators - Quaterly'!G1</f>
        <v>2Q11</v>
      </c>
      <c r="H1" s="57" t="str">
        <f>'Indicators - Quaterly'!H1</f>
        <v>3Q11</v>
      </c>
      <c r="I1" s="57" t="str">
        <f>'Indicators - Quaterly'!I1</f>
        <v>4Q11</v>
      </c>
      <c r="J1" s="57" t="str">
        <f>'Indicators - Quaterly'!J1</f>
        <v>1Q12</v>
      </c>
      <c r="K1" s="57" t="str">
        <f>'Indicators - Quaterly'!K1</f>
        <v>2Q12</v>
      </c>
      <c r="L1" s="57" t="str">
        <f>'Indicators - Quaterly'!L1</f>
        <v>3Q12</v>
      </c>
      <c r="M1" s="57" t="str">
        <f>'Indicators - Quaterly'!M1</f>
        <v>4Q12</v>
      </c>
      <c r="N1" s="57" t="str">
        <f>'Indicators - Quaterly'!N1</f>
        <v>1Q13</v>
      </c>
      <c r="O1" s="57" t="str">
        <f>'Indicators - Quaterly'!O1</f>
        <v>2Q13</v>
      </c>
      <c r="P1" s="57" t="str">
        <f>'Indicators - Quaterly'!P1</f>
        <v>3Q13</v>
      </c>
      <c r="Q1" s="57" t="str">
        <f>'Indicators - Quaterly'!Q1</f>
        <v>4Q13</v>
      </c>
      <c r="R1" s="57" t="str">
        <f>'Indicators - Quaterly'!R1</f>
        <v>1Q14</v>
      </c>
      <c r="S1" s="57" t="str">
        <f>'Indicators - Quaterly'!S1</f>
        <v>2Q14</v>
      </c>
      <c r="T1" s="57" t="str">
        <f>'Indicators - Quaterly'!T1</f>
        <v>3Q14</v>
      </c>
      <c r="U1" s="57" t="str">
        <f>'Indicators - Quaterly'!U1</f>
        <v>4Q14</v>
      </c>
      <c r="V1" s="57" t="str">
        <f>'Indicators - Quaterly'!V1</f>
        <v>1Q15</v>
      </c>
      <c r="W1" s="57" t="str">
        <f>'Indicators - Quaterly'!W1</f>
        <v>2Q15</v>
      </c>
      <c r="X1" s="57" t="str">
        <f>'Indicators - Quaterly'!X1</f>
        <v>3Q15</v>
      </c>
      <c r="Y1" s="57" t="str">
        <f>'Indicators - Quaterly'!Y1</f>
        <v>4Q15</v>
      </c>
      <c r="Z1" s="57" t="str">
        <f>'Indicators - Quaterly'!Z1</f>
        <v>1Q16</v>
      </c>
      <c r="AA1" s="57" t="str">
        <f>'Indicators - Quaterly'!AA1</f>
        <v>2Q16</v>
      </c>
      <c r="AB1" s="57" t="str">
        <f>'Indicators - Quaterly'!AB1</f>
        <v>3Q16</v>
      </c>
      <c r="AC1" s="57" t="str">
        <f>'Indicators - Quaterly'!AC1</f>
        <v>4Q16</v>
      </c>
      <c r="AD1" s="57" t="str">
        <f>'Indicators - Quaterly'!AD1</f>
        <v>1Q17</v>
      </c>
      <c r="AE1" s="57" t="str">
        <f>'Indicators - Quaterly'!AE1</f>
        <v>2Q17</v>
      </c>
      <c r="AF1" s="57" t="str">
        <f>'Indicators - Quaterly'!AF1</f>
        <v>3Q17</v>
      </c>
      <c r="AG1" s="57" t="str">
        <f>'Indicators - Quaterly'!AG1</f>
        <v>4Q17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tr">
        <f>'Indicators - Quaterly'!AU1</f>
        <v>2Q21</v>
      </c>
      <c r="AV1" s="57" t="str">
        <f>'Indicators - Quaterly'!AV1</f>
        <v>3Q21</v>
      </c>
      <c r="AW1" s="57" t="str">
        <f>'Indicators - Quaterly'!AW1</f>
        <v>4Q21</v>
      </c>
    </row>
    <row r="2" spans="1:49" s="45" customFormat="1" x14ac:dyDescent="0.25">
      <c r="A2" s="15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</row>
    <row r="3" spans="1:49" hidden="1" outlineLevel="1" x14ac:dyDescent="0.25">
      <c r="A3" s="117" t="s">
        <v>292</v>
      </c>
      <c r="B3" s="72" t="str">
        <f>B1</f>
        <v>1Q10</v>
      </c>
      <c r="C3" s="72" t="str">
        <f t="shared" ref="C3:AP3" si="0">C1</f>
        <v>2Q10</v>
      </c>
      <c r="D3" s="72" t="str">
        <f t="shared" si="0"/>
        <v>3Q10</v>
      </c>
      <c r="E3" s="72" t="str">
        <f t="shared" si="0"/>
        <v>4Q10</v>
      </c>
      <c r="F3" s="72" t="str">
        <f t="shared" si="0"/>
        <v>1Q11</v>
      </c>
      <c r="G3" s="72" t="str">
        <f t="shared" si="0"/>
        <v>2Q11</v>
      </c>
      <c r="H3" s="72" t="str">
        <f t="shared" si="0"/>
        <v>3Q11</v>
      </c>
      <c r="I3" s="72" t="str">
        <f t="shared" si="0"/>
        <v>4Q11</v>
      </c>
      <c r="J3" s="72" t="str">
        <f t="shared" si="0"/>
        <v>1Q12</v>
      </c>
      <c r="K3" s="72" t="str">
        <f t="shared" si="0"/>
        <v>2Q12</v>
      </c>
      <c r="L3" s="72" t="str">
        <f t="shared" si="0"/>
        <v>3Q12</v>
      </c>
      <c r="M3" s="72" t="str">
        <f t="shared" si="0"/>
        <v>4Q12</v>
      </c>
      <c r="N3" s="72" t="str">
        <f t="shared" si="0"/>
        <v>1Q13</v>
      </c>
      <c r="O3" s="72" t="str">
        <f t="shared" si="0"/>
        <v>2Q13</v>
      </c>
      <c r="P3" s="72" t="str">
        <f t="shared" si="0"/>
        <v>3Q13</v>
      </c>
      <c r="Q3" s="72" t="str">
        <f t="shared" si="0"/>
        <v>4Q13</v>
      </c>
      <c r="R3" s="72" t="str">
        <f t="shared" si="0"/>
        <v>1Q14</v>
      </c>
      <c r="S3" s="72" t="str">
        <f t="shared" si="0"/>
        <v>2Q14</v>
      </c>
      <c r="T3" s="72" t="str">
        <f t="shared" si="0"/>
        <v>3Q14</v>
      </c>
      <c r="U3" s="72" t="str">
        <f t="shared" si="0"/>
        <v>4Q14</v>
      </c>
      <c r="V3" s="72" t="str">
        <f t="shared" si="0"/>
        <v>1Q15</v>
      </c>
      <c r="W3" s="72" t="str">
        <f t="shared" si="0"/>
        <v>2Q15</v>
      </c>
      <c r="X3" s="72" t="str">
        <f t="shared" si="0"/>
        <v>3Q15</v>
      </c>
      <c r="Y3" s="72" t="str">
        <f t="shared" si="0"/>
        <v>4Q15</v>
      </c>
      <c r="Z3" s="72" t="str">
        <f t="shared" si="0"/>
        <v>1Q16</v>
      </c>
      <c r="AA3" s="72" t="str">
        <f t="shared" si="0"/>
        <v>2Q16</v>
      </c>
      <c r="AB3" s="72" t="str">
        <f t="shared" si="0"/>
        <v>3Q16</v>
      </c>
      <c r="AC3" s="72" t="str">
        <f t="shared" si="0"/>
        <v>4Q16</v>
      </c>
      <c r="AD3" s="72" t="str">
        <f t="shared" si="0"/>
        <v>1Q17</v>
      </c>
      <c r="AE3" s="72" t="str">
        <f t="shared" si="0"/>
        <v>2Q17</v>
      </c>
      <c r="AF3" s="72" t="str">
        <f t="shared" si="0"/>
        <v>3Q17</v>
      </c>
      <c r="AG3" s="72" t="str">
        <f t="shared" si="0"/>
        <v>4Q17</v>
      </c>
      <c r="AH3" s="72" t="str">
        <f t="shared" si="0"/>
        <v>1Q18</v>
      </c>
      <c r="AI3" s="72" t="str">
        <f t="shared" si="0"/>
        <v>2Q18</v>
      </c>
      <c r="AJ3" s="72" t="str">
        <f t="shared" si="0"/>
        <v>3Q18</v>
      </c>
      <c r="AK3" s="72" t="str">
        <f t="shared" si="0"/>
        <v>4Q18</v>
      </c>
      <c r="AL3" s="72" t="str">
        <f t="shared" si="0"/>
        <v>1Q19</v>
      </c>
      <c r="AM3" s="72" t="str">
        <f t="shared" si="0"/>
        <v>2Q19</v>
      </c>
      <c r="AN3" s="72" t="str">
        <f t="shared" si="0"/>
        <v>3Q19</v>
      </c>
      <c r="AO3" s="72" t="str">
        <f t="shared" si="0"/>
        <v>4Q19</v>
      </c>
      <c r="AP3" s="72" t="str">
        <f t="shared" si="0"/>
        <v>1Q20</v>
      </c>
      <c r="AQ3" s="72" t="str">
        <f t="shared" ref="AQ3:AR3" si="1">AQ1</f>
        <v>2Q20</v>
      </c>
      <c r="AR3" s="72" t="str">
        <f t="shared" si="1"/>
        <v>3Q20</v>
      </c>
      <c r="AS3" s="72" t="str">
        <f t="shared" ref="AS3" si="2">AS1</f>
        <v>4Q20</v>
      </c>
      <c r="AT3" s="72"/>
      <c r="AU3" s="72" t="s">
        <v>308</v>
      </c>
      <c r="AV3" s="72" t="s">
        <v>308</v>
      </c>
      <c r="AW3" s="72" t="s">
        <v>313</v>
      </c>
    </row>
    <row r="4" spans="1:49" s="102" customFormat="1" hidden="1" outlineLevel="1" x14ac:dyDescent="0.25">
      <c r="A4" s="16" t="s">
        <v>137</v>
      </c>
      <c r="B4" s="38">
        <v>662316</v>
      </c>
      <c r="C4" s="38">
        <v>619116</v>
      </c>
      <c r="D4" s="38">
        <v>668308</v>
      </c>
      <c r="E4" s="38">
        <v>723472</v>
      </c>
      <c r="F4" s="38">
        <v>1090149</v>
      </c>
      <c r="G4" s="38">
        <v>1041299</v>
      </c>
      <c r="H4" s="38">
        <v>935768</v>
      </c>
      <c r="I4" s="38">
        <v>837686</v>
      </c>
      <c r="J4" s="38">
        <v>1159586</v>
      </c>
      <c r="K4" s="38">
        <v>962544</v>
      </c>
      <c r="L4" s="38">
        <v>1422882</v>
      </c>
      <c r="M4" s="38">
        <v>1084865</v>
      </c>
      <c r="N4" s="38">
        <v>1444360</v>
      </c>
      <c r="O4" s="38">
        <v>1422882</v>
      </c>
      <c r="P4" s="38">
        <v>1463009</v>
      </c>
      <c r="Q4" s="38">
        <v>1309983</v>
      </c>
      <c r="R4" s="38">
        <v>1167095</v>
      </c>
      <c r="S4" s="38">
        <v>787853</v>
      </c>
      <c r="T4" s="38">
        <v>964845</v>
      </c>
      <c r="U4" s="38">
        <v>900383</v>
      </c>
      <c r="V4" s="38">
        <v>623318</v>
      </c>
      <c r="W4" s="38">
        <v>571326</v>
      </c>
      <c r="X4" s="38">
        <v>648115</v>
      </c>
      <c r="Y4" s="38">
        <v>625219</v>
      </c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</row>
    <row r="5" spans="1:49" hidden="1" outlineLevel="1" x14ac:dyDescent="0.25">
      <c r="A5" s="7" t="s">
        <v>138</v>
      </c>
      <c r="B5" s="26">
        <v>618027</v>
      </c>
      <c r="C5" s="26">
        <v>557788</v>
      </c>
      <c r="D5" s="26">
        <v>592831</v>
      </c>
      <c r="E5" s="26">
        <v>628246</v>
      </c>
      <c r="F5" s="26">
        <v>1004289</v>
      </c>
      <c r="G5" s="26">
        <v>942908</v>
      </c>
      <c r="H5" s="26">
        <v>830561</v>
      </c>
      <c r="I5" s="26">
        <v>721488</v>
      </c>
      <c r="J5" s="26">
        <v>1048966</v>
      </c>
      <c r="K5" s="26">
        <v>784842</v>
      </c>
      <c r="L5" s="26">
        <v>1271735</v>
      </c>
      <c r="M5" s="26">
        <v>937795</v>
      </c>
      <c r="N5" s="26">
        <v>1293204</v>
      </c>
      <c r="O5" s="26">
        <v>1271735</v>
      </c>
      <c r="P5" s="26">
        <v>1287666</v>
      </c>
      <c r="Q5" s="26">
        <v>1064869</v>
      </c>
      <c r="R5" s="26">
        <v>948757</v>
      </c>
      <c r="S5" s="26">
        <v>560488</v>
      </c>
      <c r="T5" s="26">
        <v>682414</v>
      </c>
      <c r="U5" s="26">
        <v>656606</v>
      </c>
      <c r="V5" s="26">
        <v>411705</v>
      </c>
      <c r="W5" s="26">
        <v>368660</v>
      </c>
      <c r="X5" s="26">
        <v>420078</v>
      </c>
      <c r="Y5" s="26">
        <v>392982</v>
      </c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idden="1" outlineLevel="1" x14ac:dyDescent="0.25">
      <c r="A6" s="7" t="s">
        <v>139</v>
      </c>
      <c r="B6" s="67">
        <v>28477</v>
      </c>
      <c r="C6" s="67">
        <v>41462</v>
      </c>
      <c r="D6" s="67">
        <v>52982</v>
      </c>
      <c r="E6" s="67">
        <v>70319</v>
      </c>
      <c r="F6" s="67">
        <v>66611</v>
      </c>
      <c r="G6" s="67">
        <v>75206</v>
      </c>
      <c r="H6" s="67">
        <v>83514</v>
      </c>
      <c r="I6" s="67">
        <v>90021</v>
      </c>
      <c r="J6" s="67">
        <v>80732</v>
      </c>
      <c r="K6" s="67">
        <v>81373</v>
      </c>
      <c r="L6" s="67">
        <v>110568</v>
      </c>
      <c r="M6" s="67">
        <v>106276</v>
      </c>
      <c r="N6" s="67">
        <v>104542</v>
      </c>
      <c r="O6" s="67">
        <v>110568</v>
      </c>
      <c r="P6" s="67">
        <v>118660</v>
      </c>
      <c r="Q6" s="67">
        <v>201647</v>
      </c>
      <c r="R6" s="67">
        <v>184280</v>
      </c>
      <c r="S6" s="67">
        <v>183303</v>
      </c>
      <c r="T6" s="67">
        <v>203225</v>
      </c>
      <c r="U6" s="67">
        <v>186650</v>
      </c>
      <c r="V6" s="67">
        <v>148554</v>
      </c>
      <c r="W6" s="67">
        <v>137769</v>
      </c>
      <c r="X6" s="67">
        <v>165875</v>
      </c>
      <c r="Y6" s="67">
        <v>176220</v>
      </c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</row>
    <row r="7" spans="1:49" hidden="1" outlineLevel="1" x14ac:dyDescent="0.25">
      <c r="A7" s="7" t="s">
        <v>140</v>
      </c>
      <c r="B7" s="67">
        <v>9023</v>
      </c>
      <c r="C7" s="67">
        <v>10511</v>
      </c>
      <c r="D7" s="67">
        <v>11191</v>
      </c>
      <c r="E7" s="67">
        <v>13589</v>
      </c>
      <c r="F7" s="67">
        <v>12883</v>
      </c>
      <c r="G7" s="67">
        <v>15099</v>
      </c>
      <c r="H7" s="67">
        <v>13683</v>
      </c>
      <c r="I7" s="67">
        <v>19586</v>
      </c>
      <c r="J7" s="67">
        <v>17834</v>
      </c>
      <c r="K7" s="67">
        <v>26630</v>
      </c>
      <c r="L7" s="67">
        <v>25907</v>
      </c>
      <c r="M7" s="67">
        <v>30350</v>
      </c>
      <c r="N7" s="67">
        <v>31703</v>
      </c>
      <c r="O7" s="67">
        <v>25907</v>
      </c>
      <c r="P7" s="67">
        <v>26696</v>
      </c>
      <c r="Q7" s="67">
        <v>33809</v>
      </c>
      <c r="R7" s="67">
        <v>21763</v>
      </c>
      <c r="S7" s="67">
        <v>25425</v>
      </c>
      <c r="T7" s="67">
        <v>41745</v>
      </c>
      <c r="U7" s="67">
        <v>27951</v>
      </c>
      <c r="V7" s="67">
        <v>26264</v>
      </c>
      <c r="W7" s="67">
        <v>26960</v>
      </c>
      <c r="X7" s="67">
        <v>25518</v>
      </c>
      <c r="Y7" s="67">
        <v>21944</v>
      </c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</row>
    <row r="8" spans="1:49" hidden="1" outlineLevel="1" x14ac:dyDescent="0.25">
      <c r="A8" s="7" t="s">
        <v>216</v>
      </c>
      <c r="B8" s="67">
        <v>329</v>
      </c>
      <c r="C8" s="67">
        <v>240</v>
      </c>
      <c r="D8" s="67">
        <v>302</v>
      </c>
      <c r="E8" s="67" t="s">
        <v>3</v>
      </c>
      <c r="F8" s="67" t="s">
        <v>3</v>
      </c>
      <c r="G8" s="67" t="s">
        <v>3</v>
      </c>
      <c r="H8" s="67" t="s">
        <v>3</v>
      </c>
      <c r="I8" s="67" t="s">
        <v>3</v>
      </c>
      <c r="J8" s="67" t="s">
        <v>3</v>
      </c>
      <c r="K8" s="67" t="s">
        <v>3</v>
      </c>
      <c r="L8" s="67" t="s">
        <v>3</v>
      </c>
      <c r="M8" s="67" t="s">
        <v>3</v>
      </c>
      <c r="N8" s="67" t="s">
        <v>3</v>
      </c>
      <c r="O8" s="67" t="s">
        <v>3</v>
      </c>
      <c r="P8" s="67" t="s">
        <v>3</v>
      </c>
      <c r="Q8" s="67" t="s">
        <v>3</v>
      </c>
      <c r="R8" s="67" t="s">
        <v>3</v>
      </c>
      <c r="S8" s="67" t="s">
        <v>3</v>
      </c>
      <c r="T8" s="67" t="s">
        <v>3</v>
      </c>
      <c r="U8" s="67" t="s">
        <v>3</v>
      </c>
      <c r="V8" s="67" t="s">
        <v>3</v>
      </c>
      <c r="W8" s="67" t="s">
        <v>3</v>
      </c>
      <c r="X8" s="67" t="s">
        <v>3</v>
      </c>
      <c r="Y8" s="67" t="s">
        <v>3</v>
      </c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</row>
    <row r="9" spans="1:49" hidden="1" outlineLevel="1" x14ac:dyDescent="0.25">
      <c r="A9" s="7" t="s">
        <v>158</v>
      </c>
      <c r="B9" s="67">
        <v>5571</v>
      </c>
      <c r="C9" s="67">
        <v>8996</v>
      </c>
      <c r="D9" s="67">
        <v>10982</v>
      </c>
      <c r="E9" s="67" t="s">
        <v>3</v>
      </c>
      <c r="F9" s="67" t="s">
        <v>3</v>
      </c>
      <c r="G9" s="67" t="s">
        <v>3</v>
      </c>
      <c r="H9" s="67" t="s">
        <v>3</v>
      </c>
      <c r="I9" s="67" t="s">
        <v>3</v>
      </c>
      <c r="J9" s="67" t="s">
        <v>3</v>
      </c>
      <c r="K9" s="67" t="s">
        <v>3</v>
      </c>
      <c r="L9" s="67" t="s">
        <v>3</v>
      </c>
      <c r="M9" s="67" t="s">
        <v>3</v>
      </c>
      <c r="N9" s="67" t="s">
        <v>3</v>
      </c>
      <c r="O9" s="67" t="s">
        <v>3</v>
      </c>
      <c r="P9" s="67" t="s">
        <v>3</v>
      </c>
      <c r="Q9" s="67" t="s">
        <v>3</v>
      </c>
      <c r="R9" s="67" t="s">
        <v>3</v>
      </c>
      <c r="S9" s="67" t="s">
        <v>3</v>
      </c>
      <c r="T9" s="67" t="s">
        <v>3</v>
      </c>
      <c r="U9" s="67" t="s">
        <v>3</v>
      </c>
      <c r="V9" s="67" t="s">
        <v>3</v>
      </c>
      <c r="W9" s="67" t="s">
        <v>3</v>
      </c>
      <c r="X9" s="67" t="s">
        <v>3</v>
      </c>
      <c r="Y9" s="67" t="s">
        <v>3</v>
      </c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</row>
    <row r="10" spans="1:49" hidden="1" outlineLevel="1" x14ac:dyDescent="0.25">
      <c r="A10" s="7" t="s">
        <v>161</v>
      </c>
      <c r="B10" s="67">
        <v>67</v>
      </c>
      <c r="C10" s="67">
        <v>119</v>
      </c>
      <c r="D10" s="67">
        <v>20</v>
      </c>
      <c r="E10" s="67">
        <v>651</v>
      </c>
      <c r="F10" s="67">
        <v>2129</v>
      </c>
      <c r="G10" s="67">
        <v>1933</v>
      </c>
      <c r="H10" s="67">
        <v>1413</v>
      </c>
      <c r="I10" s="67">
        <v>216</v>
      </c>
      <c r="J10" s="67">
        <v>4145</v>
      </c>
      <c r="K10" s="67">
        <v>3626</v>
      </c>
      <c r="L10" s="67">
        <v>3371</v>
      </c>
      <c r="M10" s="67">
        <v>529</v>
      </c>
      <c r="N10" s="67">
        <v>4318</v>
      </c>
      <c r="O10" s="67">
        <v>3371</v>
      </c>
      <c r="P10" s="67">
        <v>1434</v>
      </c>
      <c r="Q10" s="67">
        <v>629</v>
      </c>
      <c r="R10" s="67">
        <v>3399</v>
      </c>
      <c r="S10" s="67">
        <v>8757</v>
      </c>
      <c r="T10" s="67">
        <v>4255</v>
      </c>
      <c r="U10" s="67">
        <v>6431</v>
      </c>
      <c r="V10" s="67">
        <v>11913</v>
      </c>
      <c r="W10" s="67">
        <v>10064</v>
      </c>
      <c r="X10" s="67">
        <v>8361</v>
      </c>
      <c r="Y10" s="67">
        <v>6844</v>
      </c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</row>
    <row r="11" spans="1:49" hidden="1" outlineLevel="1" x14ac:dyDescent="0.25">
      <c r="A11" s="7" t="s">
        <v>159</v>
      </c>
      <c r="B11" s="67">
        <v>822</v>
      </c>
      <c r="C11" s="67" t="s">
        <v>3</v>
      </c>
      <c r="D11" s="67" t="s">
        <v>3</v>
      </c>
      <c r="E11" s="67" t="s">
        <v>3</v>
      </c>
      <c r="F11" s="67" t="s">
        <v>3</v>
      </c>
      <c r="G11" s="67" t="s">
        <v>3</v>
      </c>
      <c r="H11" s="67" t="s">
        <v>3</v>
      </c>
      <c r="I11" s="67" t="s">
        <v>3</v>
      </c>
      <c r="J11" s="67" t="s">
        <v>3</v>
      </c>
      <c r="K11" s="67" t="s">
        <v>3</v>
      </c>
      <c r="L11" s="67" t="s">
        <v>3</v>
      </c>
      <c r="M11" s="67" t="s">
        <v>3</v>
      </c>
      <c r="N11" s="67" t="s">
        <v>3</v>
      </c>
      <c r="O11" s="67" t="s">
        <v>3</v>
      </c>
      <c r="P11" s="67" t="s">
        <v>3</v>
      </c>
      <c r="Q11" s="67" t="s">
        <v>3</v>
      </c>
      <c r="R11" s="67" t="s">
        <v>3</v>
      </c>
      <c r="S11" s="67" t="s">
        <v>3</v>
      </c>
      <c r="T11" s="67" t="s">
        <v>3</v>
      </c>
      <c r="U11" s="67" t="s">
        <v>3</v>
      </c>
      <c r="V11" s="67" t="s">
        <v>3</v>
      </c>
      <c r="W11" s="67" t="s">
        <v>3</v>
      </c>
      <c r="X11" s="67" t="s">
        <v>3</v>
      </c>
      <c r="Y11" s="67" t="s">
        <v>3</v>
      </c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</row>
    <row r="12" spans="1:49" hidden="1" outlineLevel="1" x14ac:dyDescent="0.25">
      <c r="A12" s="18" t="s">
        <v>160</v>
      </c>
      <c r="B12" s="61" t="s">
        <v>3</v>
      </c>
      <c r="C12" s="61" t="s">
        <v>3</v>
      </c>
      <c r="D12" s="61" t="s">
        <v>3</v>
      </c>
      <c r="E12" s="61">
        <v>10667</v>
      </c>
      <c r="F12" s="61">
        <v>4237</v>
      </c>
      <c r="G12" s="61">
        <v>6153</v>
      </c>
      <c r="H12" s="61">
        <v>6597</v>
      </c>
      <c r="I12" s="61">
        <v>6375</v>
      </c>
      <c r="J12" s="61">
        <v>7909</v>
      </c>
      <c r="K12" s="61">
        <v>66073</v>
      </c>
      <c r="L12" s="61">
        <v>11301</v>
      </c>
      <c r="M12" s="61">
        <v>9915</v>
      </c>
      <c r="N12" s="61">
        <v>10593</v>
      </c>
      <c r="O12" s="61">
        <v>11301</v>
      </c>
      <c r="P12" s="61">
        <v>28553</v>
      </c>
      <c r="Q12" s="61">
        <v>9029</v>
      </c>
      <c r="R12" s="61">
        <v>8896</v>
      </c>
      <c r="S12" s="61">
        <v>9880</v>
      </c>
      <c r="T12" s="61">
        <v>33206</v>
      </c>
      <c r="U12" s="61">
        <v>22745</v>
      </c>
      <c r="V12" s="61">
        <v>24882</v>
      </c>
      <c r="W12" s="61">
        <v>27873</v>
      </c>
      <c r="X12" s="61">
        <v>28283</v>
      </c>
      <c r="Y12" s="61">
        <v>27229</v>
      </c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</row>
    <row r="13" spans="1:49" s="89" customFormat="1" hidden="1" outlineLevel="1" x14ac:dyDescent="0.25">
      <c r="A13" s="16" t="s">
        <v>143</v>
      </c>
      <c r="B13" s="68">
        <v>1358748</v>
      </c>
      <c r="C13" s="68">
        <v>1412977</v>
      </c>
      <c r="D13" s="68">
        <v>1490713</v>
      </c>
      <c r="E13" s="68">
        <v>1570859</v>
      </c>
      <c r="F13" s="68">
        <v>1660942</v>
      </c>
      <c r="G13" s="68">
        <v>1784028</v>
      </c>
      <c r="H13" s="68">
        <v>1868808</v>
      </c>
      <c r="I13" s="68">
        <v>2059346</v>
      </c>
      <c r="J13" s="68">
        <v>2119154</v>
      </c>
      <c r="K13" s="68">
        <v>2240355</v>
      </c>
      <c r="L13" s="68">
        <v>2878613</v>
      </c>
      <c r="M13" s="68">
        <v>2487330</v>
      </c>
      <c r="N13" s="68">
        <v>2688233</v>
      </c>
      <c r="O13" s="68">
        <v>2878613</v>
      </c>
      <c r="P13" s="68">
        <v>3126682</v>
      </c>
      <c r="Q13" s="68">
        <v>3347966</v>
      </c>
      <c r="R13" s="68">
        <v>3466480</v>
      </c>
      <c r="S13" s="68">
        <v>3804831</v>
      </c>
      <c r="T13" s="68">
        <v>3884844</v>
      </c>
      <c r="U13" s="68">
        <v>4010961</v>
      </c>
      <c r="V13" s="68">
        <v>4097855</v>
      </c>
      <c r="W13" s="68">
        <v>4170944</v>
      </c>
      <c r="X13" s="68">
        <v>4262556</v>
      </c>
      <c r="Y13" s="68">
        <v>4432331</v>
      </c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</row>
    <row r="14" spans="1:49" s="89" customFormat="1" hidden="1" outlineLevel="1" x14ac:dyDescent="0.25">
      <c r="A14" s="16" t="s">
        <v>144</v>
      </c>
      <c r="B14" s="68">
        <v>92825</v>
      </c>
      <c r="C14" s="68">
        <v>104964</v>
      </c>
      <c r="D14" s="68">
        <v>115511</v>
      </c>
      <c r="E14" s="68">
        <v>50280</v>
      </c>
      <c r="F14" s="68">
        <v>46588</v>
      </c>
      <c r="G14" s="68">
        <v>72232</v>
      </c>
      <c r="H14" s="68">
        <v>85834</v>
      </c>
      <c r="I14" s="68">
        <v>83478</v>
      </c>
      <c r="J14" s="68">
        <v>82811</v>
      </c>
      <c r="K14" s="68">
        <v>126260</v>
      </c>
      <c r="L14" s="68">
        <v>221942</v>
      </c>
      <c r="M14" s="68">
        <v>172089</v>
      </c>
      <c r="N14" s="68">
        <v>214658</v>
      </c>
      <c r="O14" s="68">
        <v>221942</v>
      </c>
      <c r="P14" s="68">
        <v>268012</v>
      </c>
      <c r="Q14" s="68">
        <v>167144</v>
      </c>
      <c r="R14" s="68">
        <v>177970</v>
      </c>
      <c r="S14" s="68">
        <v>188398</v>
      </c>
      <c r="T14" s="68">
        <v>196164</v>
      </c>
      <c r="U14" s="68">
        <v>224629</v>
      </c>
      <c r="V14" s="68">
        <v>255167</v>
      </c>
      <c r="W14" s="68">
        <v>270205</v>
      </c>
      <c r="X14" s="68">
        <v>274124</v>
      </c>
      <c r="Y14" s="68">
        <v>292097</v>
      </c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</row>
    <row r="15" spans="1:49" hidden="1" outlineLevel="1" x14ac:dyDescent="0.25">
      <c r="A15" s="7" t="s">
        <v>139</v>
      </c>
      <c r="B15" s="67">
        <v>0</v>
      </c>
      <c r="C15" s="67">
        <v>6423</v>
      </c>
      <c r="D15" s="67">
        <v>20605</v>
      </c>
      <c r="E15" s="67">
        <v>20781</v>
      </c>
      <c r="F15" s="67">
        <v>20552</v>
      </c>
      <c r="G15" s="67">
        <v>31358</v>
      </c>
      <c r="H15" s="67">
        <v>30773</v>
      </c>
      <c r="I15" s="67">
        <v>28946</v>
      </c>
      <c r="J15" s="67">
        <v>27095</v>
      </c>
      <c r="K15" s="67">
        <v>56066</v>
      </c>
      <c r="L15" s="67">
        <v>72106</v>
      </c>
      <c r="M15" s="67">
        <v>63032</v>
      </c>
      <c r="N15" s="67">
        <v>98506</v>
      </c>
      <c r="O15" s="67">
        <v>72106</v>
      </c>
      <c r="P15" s="67">
        <v>73884</v>
      </c>
      <c r="Q15" s="67">
        <v>28986</v>
      </c>
      <c r="R15" s="67">
        <v>32254</v>
      </c>
      <c r="S15" s="67">
        <v>42561</v>
      </c>
      <c r="T15" s="67">
        <v>31331</v>
      </c>
      <c r="U15" s="67">
        <v>71575</v>
      </c>
      <c r="V15" s="67">
        <v>62969</v>
      </c>
      <c r="W15" s="67">
        <v>65701</v>
      </c>
      <c r="X15" s="67">
        <v>65798</v>
      </c>
      <c r="Y15" s="67">
        <v>83855</v>
      </c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</row>
    <row r="16" spans="1:49" hidden="1" outlineLevel="1" x14ac:dyDescent="0.25">
      <c r="A16" s="7" t="s">
        <v>145</v>
      </c>
      <c r="B16" s="67">
        <v>8165</v>
      </c>
      <c r="C16" s="67">
        <v>8165</v>
      </c>
      <c r="D16" s="67">
        <v>8219</v>
      </c>
      <c r="E16" s="67">
        <v>8822</v>
      </c>
      <c r="F16" s="67">
        <v>8578</v>
      </c>
      <c r="G16" s="67">
        <v>9590</v>
      </c>
      <c r="H16" s="67">
        <v>9810</v>
      </c>
      <c r="I16" s="67">
        <v>9535</v>
      </c>
      <c r="J16" s="67">
        <v>10152</v>
      </c>
      <c r="K16" s="67">
        <v>11975</v>
      </c>
      <c r="L16" s="67">
        <v>18282</v>
      </c>
      <c r="M16" s="67">
        <v>16063</v>
      </c>
      <c r="N16" s="67">
        <v>18235</v>
      </c>
      <c r="O16" s="67">
        <v>18282</v>
      </c>
      <c r="P16" s="67">
        <v>19555</v>
      </c>
      <c r="Q16" s="67">
        <v>20572</v>
      </c>
      <c r="R16" s="67">
        <v>24185</v>
      </c>
      <c r="S16" s="67">
        <v>32781</v>
      </c>
      <c r="T16" s="67">
        <v>43849</v>
      </c>
      <c r="U16" s="67">
        <v>40214</v>
      </c>
      <c r="V16" s="67">
        <v>51478</v>
      </c>
      <c r="W16" s="67">
        <v>57993</v>
      </c>
      <c r="X16" s="67">
        <v>67399</v>
      </c>
      <c r="Y16" s="67">
        <v>68672</v>
      </c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</row>
    <row r="17" spans="1:49" hidden="1" outlineLevel="1" x14ac:dyDescent="0.25">
      <c r="A17" s="7" t="s">
        <v>146</v>
      </c>
      <c r="B17" s="67">
        <v>32694</v>
      </c>
      <c r="C17" s="67">
        <v>38442</v>
      </c>
      <c r="D17" s="67">
        <v>36776</v>
      </c>
      <c r="E17" s="67">
        <v>15603</v>
      </c>
      <c r="F17" s="67">
        <v>12489</v>
      </c>
      <c r="G17" s="67">
        <v>26420</v>
      </c>
      <c r="H17" s="67">
        <v>39096</v>
      </c>
      <c r="I17" s="67">
        <v>38641</v>
      </c>
      <c r="J17" s="67">
        <v>40489</v>
      </c>
      <c r="K17" s="67">
        <v>52149</v>
      </c>
      <c r="L17" s="67">
        <v>52642</v>
      </c>
      <c r="M17" s="67">
        <v>58455</v>
      </c>
      <c r="N17" s="67">
        <v>73196</v>
      </c>
      <c r="O17" s="67">
        <v>52642</v>
      </c>
      <c r="P17" s="67">
        <v>55214</v>
      </c>
      <c r="Q17" s="67">
        <v>79345</v>
      </c>
      <c r="R17" s="67">
        <v>80471</v>
      </c>
      <c r="S17" s="67">
        <v>68677</v>
      </c>
      <c r="T17" s="67">
        <v>75414</v>
      </c>
      <c r="U17" s="67">
        <v>104443</v>
      </c>
      <c r="V17" s="67">
        <v>127959</v>
      </c>
      <c r="W17" s="67">
        <v>133811</v>
      </c>
      <c r="X17" s="67">
        <v>129431</v>
      </c>
      <c r="Y17" s="67">
        <v>129848</v>
      </c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</row>
    <row r="18" spans="1:49" hidden="1" outlineLevel="1" x14ac:dyDescent="0.25">
      <c r="A18" s="7" t="s">
        <v>147</v>
      </c>
      <c r="B18" s="67">
        <v>6600</v>
      </c>
      <c r="C18" s="67">
        <v>3738</v>
      </c>
      <c r="D18" s="67">
        <v>1525</v>
      </c>
      <c r="E18" s="67">
        <v>1223</v>
      </c>
      <c r="F18" s="67" t="s">
        <v>3</v>
      </c>
      <c r="G18" s="67" t="s">
        <v>3</v>
      </c>
      <c r="H18" s="67" t="s">
        <v>3</v>
      </c>
      <c r="I18" s="67" t="s">
        <v>3</v>
      </c>
      <c r="J18" s="67" t="s">
        <v>3</v>
      </c>
      <c r="K18" s="67" t="s">
        <v>3</v>
      </c>
      <c r="L18" s="67" t="s">
        <v>3</v>
      </c>
      <c r="M18" s="67" t="s">
        <v>3</v>
      </c>
      <c r="N18" s="67" t="s">
        <v>3</v>
      </c>
      <c r="O18" s="67" t="s">
        <v>3</v>
      </c>
      <c r="P18" s="67" t="s">
        <v>3</v>
      </c>
      <c r="Q18" s="67" t="s">
        <v>3</v>
      </c>
      <c r="R18" s="67" t="s">
        <v>3</v>
      </c>
      <c r="S18" s="67" t="s">
        <v>3</v>
      </c>
      <c r="T18" s="67" t="s">
        <v>3</v>
      </c>
      <c r="U18" s="67" t="s">
        <v>3</v>
      </c>
      <c r="V18" s="67" t="s">
        <v>3</v>
      </c>
      <c r="W18" s="67" t="s">
        <v>3</v>
      </c>
      <c r="X18" s="67" t="s">
        <v>3</v>
      </c>
      <c r="Y18" s="67" t="s">
        <v>3</v>
      </c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</row>
    <row r="19" spans="1:49" hidden="1" outlineLevel="1" x14ac:dyDescent="0.25">
      <c r="A19" s="7" t="s">
        <v>148</v>
      </c>
      <c r="B19" s="67">
        <v>1402</v>
      </c>
      <c r="C19" s="67">
        <v>1402</v>
      </c>
      <c r="D19" s="67">
        <v>1402</v>
      </c>
      <c r="E19" s="67">
        <v>1402</v>
      </c>
      <c r="F19" s="67" t="s">
        <v>3</v>
      </c>
      <c r="G19" s="67" t="s">
        <v>3</v>
      </c>
      <c r="H19" s="67" t="s">
        <v>3</v>
      </c>
      <c r="I19" s="67" t="s">
        <v>3</v>
      </c>
      <c r="J19" s="67" t="s">
        <v>3</v>
      </c>
      <c r="K19" s="67" t="s">
        <v>3</v>
      </c>
      <c r="L19" s="67" t="s">
        <v>3</v>
      </c>
      <c r="M19" s="67" t="s">
        <v>3</v>
      </c>
      <c r="N19" s="67" t="s">
        <v>3</v>
      </c>
      <c r="O19" s="67" t="s">
        <v>3</v>
      </c>
      <c r="P19" s="67" t="s">
        <v>3</v>
      </c>
      <c r="Q19" s="67" t="s">
        <v>3</v>
      </c>
      <c r="R19" s="67" t="s">
        <v>3</v>
      </c>
      <c r="S19" s="67" t="s">
        <v>3</v>
      </c>
      <c r="T19" s="67" t="s">
        <v>3</v>
      </c>
      <c r="U19" s="67" t="s">
        <v>3</v>
      </c>
      <c r="V19" s="67" t="s">
        <v>3</v>
      </c>
      <c r="W19" s="67" t="s">
        <v>3</v>
      </c>
      <c r="X19" s="67" t="s">
        <v>3</v>
      </c>
      <c r="Y19" s="67" t="s">
        <v>3</v>
      </c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</row>
    <row r="20" spans="1:49" hidden="1" outlineLevel="1" x14ac:dyDescent="0.25">
      <c r="A20" s="7" t="s">
        <v>149</v>
      </c>
      <c r="B20" s="67">
        <v>25582</v>
      </c>
      <c r="C20" s="67">
        <v>25916</v>
      </c>
      <c r="D20" s="67">
        <v>26284</v>
      </c>
      <c r="E20" s="67">
        <v>2449</v>
      </c>
      <c r="F20" s="67" t="s">
        <v>3</v>
      </c>
      <c r="G20" s="67" t="s">
        <v>3</v>
      </c>
      <c r="H20" s="67" t="s">
        <v>3</v>
      </c>
      <c r="I20" s="67" t="s">
        <v>3</v>
      </c>
      <c r="J20" s="67" t="s">
        <v>3</v>
      </c>
      <c r="K20" s="67" t="s">
        <v>3</v>
      </c>
      <c r="L20" s="67" t="s">
        <v>3</v>
      </c>
      <c r="M20" s="67" t="s">
        <v>3</v>
      </c>
      <c r="N20" s="67" t="s">
        <v>3</v>
      </c>
      <c r="O20" s="67" t="s">
        <v>3</v>
      </c>
      <c r="P20" s="67" t="s">
        <v>3</v>
      </c>
      <c r="Q20" s="67" t="s">
        <v>3</v>
      </c>
      <c r="R20" s="67" t="s">
        <v>3</v>
      </c>
      <c r="S20" s="67" t="s">
        <v>3</v>
      </c>
      <c r="T20" s="67" t="s">
        <v>3</v>
      </c>
      <c r="U20" s="67" t="s">
        <v>3</v>
      </c>
      <c r="V20" s="67" t="s">
        <v>3</v>
      </c>
      <c r="W20" s="67" t="s">
        <v>3</v>
      </c>
      <c r="X20" s="67" t="s">
        <v>3</v>
      </c>
      <c r="Y20" s="67" t="s">
        <v>3</v>
      </c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</row>
    <row r="21" spans="1:49" hidden="1" outlineLevel="1" x14ac:dyDescent="0.25">
      <c r="A21" s="7" t="s">
        <v>150</v>
      </c>
      <c r="B21" s="67">
        <v>18382</v>
      </c>
      <c r="C21" s="67">
        <v>20878</v>
      </c>
      <c r="D21" s="67">
        <v>20700</v>
      </c>
      <c r="E21" s="67" t="s">
        <v>3</v>
      </c>
      <c r="F21" s="67" t="s">
        <v>3</v>
      </c>
      <c r="G21" s="67" t="s">
        <v>3</v>
      </c>
      <c r="H21" s="67" t="s">
        <v>3</v>
      </c>
      <c r="I21" s="67" t="s">
        <v>3</v>
      </c>
      <c r="J21" s="67" t="s">
        <v>3</v>
      </c>
      <c r="K21" s="67" t="s">
        <v>3</v>
      </c>
      <c r="L21" s="67" t="s">
        <v>3</v>
      </c>
      <c r="M21" s="67" t="s">
        <v>3</v>
      </c>
      <c r="N21" s="67" t="s">
        <v>3</v>
      </c>
      <c r="O21" s="67" t="s">
        <v>3</v>
      </c>
      <c r="P21" s="67" t="s">
        <v>3</v>
      </c>
      <c r="Q21" s="67" t="s">
        <v>3</v>
      </c>
      <c r="R21" s="67" t="s">
        <v>3</v>
      </c>
      <c r="S21" s="67" t="s">
        <v>3</v>
      </c>
      <c r="T21" s="67" t="s">
        <v>3</v>
      </c>
      <c r="U21" s="67" t="s">
        <v>3</v>
      </c>
      <c r="V21" s="67" t="s">
        <v>3</v>
      </c>
      <c r="W21" s="67" t="s">
        <v>3</v>
      </c>
      <c r="X21" s="67" t="s">
        <v>3</v>
      </c>
      <c r="Y21" s="67" t="s">
        <v>3</v>
      </c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</row>
    <row r="22" spans="1:49" s="92" customFormat="1" hidden="1" outlineLevel="1" x14ac:dyDescent="0.25">
      <c r="A22" s="20" t="s">
        <v>151</v>
      </c>
      <c r="B22" s="33" t="s">
        <v>3</v>
      </c>
      <c r="C22" s="33" t="s">
        <v>3</v>
      </c>
      <c r="D22" s="33" t="s">
        <v>3</v>
      </c>
      <c r="E22" s="33" t="s">
        <v>3</v>
      </c>
      <c r="F22" s="33">
        <v>4969</v>
      </c>
      <c r="G22" s="33">
        <v>4864</v>
      </c>
      <c r="H22" s="33">
        <v>6155</v>
      </c>
      <c r="I22" s="33">
        <v>6356</v>
      </c>
      <c r="J22" s="33">
        <v>5075</v>
      </c>
      <c r="K22" s="33">
        <v>6070</v>
      </c>
      <c r="L22" s="33">
        <v>78912</v>
      </c>
      <c r="M22" s="33">
        <v>34539</v>
      </c>
      <c r="N22" s="33">
        <v>24721</v>
      </c>
      <c r="O22" s="33">
        <v>78912</v>
      </c>
      <c r="P22" s="33">
        <v>119359</v>
      </c>
      <c r="Q22" s="33">
        <v>38241</v>
      </c>
      <c r="R22" s="33">
        <v>41060</v>
      </c>
      <c r="S22" s="33">
        <v>44379</v>
      </c>
      <c r="T22" s="33">
        <v>45570</v>
      </c>
      <c r="U22" s="33">
        <v>8397</v>
      </c>
      <c r="V22" s="33">
        <v>12761</v>
      </c>
      <c r="W22" s="33">
        <v>12700</v>
      </c>
      <c r="X22" s="33">
        <v>11496</v>
      </c>
      <c r="Y22" s="33">
        <v>9722</v>
      </c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</row>
    <row r="23" spans="1:49" s="89" customFormat="1" hidden="1" outlineLevel="1" x14ac:dyDescent="0.25">
      <c r="A23" s="17" t="s">
        <v>152</v>
      </c>
      <c r="B23" s="38">
        <v>651</v>
      </c>
      <c r="C23" s="38">
        <v>308</v>
      </c>
      <c r="D23" s="38">
        <v>441</v>
      </c>
      <c r="E23" s="38">
        <v>1400897</v>
      </c>
      <c r="F23" s="38">
        <v>1496669</v>
      </c>
      <c r="G23" s="38">
        <v>1593087</v>
      </c>
      <c r="H23" s="38">
        <v>1659787</v>
      </c>
      <c r="I23" s="38">
        <v>1846533</v>
      </c>
      <c r="J23" s="38">
        <v>1908961</v>
      </c>
      <c r="K23" s="38">
        <v>1985052</v>
      </c>
      <c r="L23" s="38">
        <v>2527177</v>
      </c>
      <c r="M23" s="38">
        <v>2184520</v>
      </c>
      <c r="N23" s="38">
        <v>2343355</v>
      </c>
      <c r="O23" s="38">
        <v>2527177</v>
      </c>
      <c r="P23" s="38">
        <v>2729877</v>
      </c>
      <c r="Q23" s="38">
        <v>3052141</v>
      </c>
      <c r="R23" s="38">
        <v>3162137</v>
      </c>
      <c r="S23" s="38">
        <v>3490518</v>
      </c>
      <c r="T23" s="38">
        <v>3563716</v>
      </c>
      <c r="U23" s="38">
        <v>3661318</v>
      </c>
      <c r="V23" s="38">
        <v>3718303</v>
      </c>
      <c r="W23" s="38">
        <v>3777816</v>
      </c>
      <c r="X23" s="38">
        <v>3865959</v>
      </c>
      <c r="Y23" s="38">
        <v>4018102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</row>
    <row r="24" spans="1:49" hidden="1" outlineLevel="1" x14ac:dyDescent="0.25">
      <c r="A24" s="7" t="s">
        <v>153</v>
      </c>
      <c r="B24" s="26" t="s">
        <v>3</v>
      </c>
      <c r="C24" s="26" t="s">
        <v>3</v>
      </c>
      <c r="D24" s="26" t="s">
        <v>3</v>
      </c>
      <c r="E24" s="26">
        <v>924</v>
      </c>
      <c r="F24" s="26" t="s">
        <v>3</v>
      </c>
      <c r="G24" s="26">
        <v>981</v>
      </c>
      <c r="H24" s="26">
        <v>899</v>
      </c>
      <c r="I24" s="26">
        <v>979</v>
      </c>
      <c r="J24" s="26">
        <v>979</v>
      </c>
      <c r="K24" s="26">
        <v>1058</v>
      </c>
      <c r="L24" s="26">
        <v>1744</v>
      </c>
      <c r="M24" s="26">
        <v>1058</v>
      </c>
      <c r="N24" s="26">
        <v>1181</v>
      </c>
      <c r="O24" s="26">
        <v>1744</v>
      </c>
      <c r="P24" s="26">
        <v>1990</v>
      </c>
      <c r="Q24" s="26">
        <v>2056</v>
      </c>
      <c r="R24" s="26">
        <v>2105</v>
      </c>
      <c r="S24" s="26">
        <v>11189</v>
      </c>
      <c r="T24" s="26">
        <v>11263</v>
      </c>
      <c r="U24" s="26">
        <v>11225</v>
      </c>
      <c r="V24" s="26">
        <v>11221</v>
      </c>
      <c r="W24" s="26">
        <v>11219</v>
      </c>
      <c r="X24" s="26">
        <v>11204</v>
      </c>
      <c r="Y24" s="26">
        <v>14490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</row>
    <row r="25" spans="1:49" hidden="1" outlineLevel="1" x14ac:dyDescent="0.25">
      <c r="A25" s="7" t="s">
        <v>154</v>
      </c>
      <c r="B25" s="67" t="s">
        <v>3</v>
      </c>
      <c r="C25" s="67" t="s">
        <v>3</v>
      </c>
      <c r="D25" s="67" t="s">
        <v>3</v>
      </c>
      <c r="E25" s="67">
        <v>1399973</v>
      </c>
      <c r="F25" s="67" t="s">
        <v>3</v>
      </c>
      <c r="G25" s="67">
        <v>1592106</v>
      </c>
      <c r="H25" s="67">
        <v>1658888</v>
      </c>
      <c r="I25" s="67">
        <v>1845554</v>
      </c>
      <c r="J25" s="67">
        <v>1907982</v>
      </c>
      <c r="K25" s="67">
        <v>1983994</v>
      </c>
      <c r="L25" s="67">
        <v>2525433</v>
      </c>
      <c r="M25" s="67">
        <v>2183462</v>
      </c>
      <c r="N25" s="67">
        <v>2342174</v>
      </c>
      <c r="O25" s="67">
        <v>2525433</v>
      </c>
      <c r="P25" s="67">
        <v>2727887</v>
      </c>
      <c r="Q25" s="67">
        <v>3050085</v>
      </c>
      <c r="R25" s="67">
        <v>3160032</v>
      </c>
      <c r="S25" s="67">
        <v>3479329</v>
      </c>
      <c r="T25" s="67">
        <v>3552453</v>
      </c>
      <c r="U25" s="67">
        <v>3650093</v>
      </c>
      <c r="V25" s="67">
        <v>3707082</v>
      </c>
      <c r="W25" s="67">
        <v>3766597</v>
      </c>
      <c r="X25" s="67">
        <v>3854755</v>
      </c>
      <c r="Y25" s="67">
        <v>4003612</v>
      </c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</row>
    <row r="26" spans="1:49" s="89" customFormat="1" hidden="1" outlineLevel="1" x14ac:dyDescent="0.25">
      <c r="A26" s="16" t="s">
        <v>155</v>
      </c>
      <c r="B26" s="68">
        <v>1165473</v>
      </c>
      <c r="C26" s="68">
        <v>1203839</v>
      </c>
      <c r="D26" s="68">
        <v>1269773</v>
      </c>
      <c r="E26" s="68">
        <v>13743</v>
      </c>
      <c r="F26" s="68">
        <v>10821</v>
      </c>
      <c r="G26" s="68">
        <v>10551</v>
      </c>
      <c r="H26" s="68">
        <v>13589</v>
      </c>
      <c r="I26" s="68">
        <v>18809</v>
      </c>
      <c r="J26" s="68">
        <v>17969</v>
      </c>
      <c r="K26" s="68">
        <v>20167</v>
      </c>
      <c r="L26" s="68">
        <v>20325</v>
      </c>
      <c r="M26" s="68">
        <v>21726</v>
      </c>
      <c r="N26" s="68">
        <v>21071</v>
      </c>
      <c r="O26" s="68">
        <v>20325</v>
      </c>
      <c r="P26" s="68">
        <v>19966</v>
      </c>
      <c r="Q26" s="68">
        <v>19846</v>
      </c>
      <c r="R26" s="68">
        <v>19103</v>
      </c>
      <c r="S26" s="68">
        <v>20336</v>
      </c>
      <c r="T26" s="68">
        <v>20281</v>
      </c>
      <c r="U26" s="68">
        <v>19970</v>
      </c>
      <c r="V26" s="68">
        <v>19589</v>
      </c>
      <c r="W26" s="68">
        <v>19134</v>
      </c>
      <c r="X26" s="68">
        <v>19526</v>
      </c>
      <c r="Y26" s="68">
        <v>19530</v>
      </c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</row>
    <row r="27" spans="1:49" s="89" customFormat="1" hidden="1" outlineLevel="1" x14ac:dyDescent="0.25">
      <c r="A27" s="16" t="s">
        <v>156</v>
      </c>
      <c r="B27" s="68">
        <v>99799</v>
      </c>
      <c r="C27" s="68">
        <v>103866</v>
      </c>
      <c r="D27" s="68">
        <v>104988</v>
      </c>
      <c r="E27" s="68">
        <v>105939</v>
      </c>
      <c r="F27" s="68">
        <v>106864</v>
      </c>
      <c r="G27" s="68">
        <v>108158</v>
      </c>
      <c r="H27" s="68">
        <v>109598</v>
      </c>
      <c r="I27" s="68">
        <v>110526</v>
      </c>
      <c r="J27" s="68">
        <v>109413</v>
      </c>
      <c r="K27" s="68">
        <v>108876</v>
      </c>
      <c r="L27" s="68">
        <v>109169</v>
      </c>
      <c r="M27" s="68">
        <v>108995</v>
      </c>
      <c r="N27" s="68">
        <v>109149</v>
      </c>
      <c r="O27" s="68">
        <v>109169</v>
      </c>
      <c r="P27" s="68">
        <v>108827</v>
      </c>
      <c r="Q27" s="68">
        <v>108835</v>
      </c>
      <c r="R27" s="68">
        <v>107270</v>
      </c>
      <c r="S27" s="68">
        <v>105579</v>
      </c>
      <c r="T27" s="68">
        <v>104683</v>
      </c>
      <c r="U27" s="68">
        <v>105044</v>
      </c>
      <c r="V27" s="68">
        <v>104796</v>
      </c>
      <c r="W27" s="68">
        <v>103789</v>
      </c>
      <c r="X27" s="68">
        <v>102947</v>
      </c>
      <c r="Y27" s="68">
        <v>102602</v>
      </c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</row>
    <row r="28" spans="1:49" hidden="1" outlineLevel="1" x14ac:dyDescent="0.25">
      <c r="A28" s="22" t="s">
        <v>157</v>
      </c>
      <c r="B28" s="69">
        <v>2021064</v>
      </c>
      <c r="C28" s="69">
        <v>2032093</v>
      </c>
      <c r="D28" s="69">
        <v>2159021</v>
      </c>
      <c r="E28" s="69">
        <v>2294331</v>
      </c>
      <c r="F28" s="69">
        <v>2751091</v>
      </c>
      <c r="G28" s="69">
        <v>2825327</v>
      </c>
      <c r="H28" s="69">
        <v>2804576</v>
      </c>
      <c r="I28" s="69">
        <v>2897032</v>
      </c>
      <c r="J28" s="69">
        <v>3278740</v>
      </c>
      <c r="K28" s="69">
        <v>3202899</v>
      </c>
      <c r="L28" s="69">
        <v>4301495</v>
      </c>
      <c r="M28" s="69">
        <v>3572196</v>
      </c>
      <c r="N28" s="69">
        <v>4132593</v>
      </c>
      <c r="O28" s="69">
        <v>4301495</v>
      </c>
      <c r="P28" s="69">
        <v>4589691</v>
      </c>
      <c r="Q28" s="69">
        <v>4657949</v>
      </c>
      <c r="R28" s="69">
        <v>4633575</v>
      </c>
      <c r="S28" s="69">
        <v>4592684</v>
      </c>
      <c r="T28" s="69">
        <v>4849689</v>
      </c>
      <c r="U28" s="69">
        <v>4911344</v>
      </c>
      <c r="V28" s="69">
        <v>4721173</v>
      </c>
      <c r="W28" s="69">
        <v>4742270</v>
      </c>
      <c r="X28" s="69">
        <v>4910671</v>
      </c>
      <c r="Y28" s="69">
        <v>5057550</v>
      </c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</row>
    <row r="29" spans="1:49" hidden="1" outlineLevel="1" x14ac:dyDescent="0.25">
      <c r="AN29" s="143"/>
      <c r="AO29" s="143"/>
    </row>
    <row r="30" spans="1:49" hidden="1" outlineLevel="1" x14ac:dyDescent="0.25">
      <c r="AN30" s="143"/>
      <c r="AO30" s="143"/>
    </row>
    <row r="31" spans="1:49" hidden="1" outlineLevel="1" x14ac:dyDescent="0.25">
      <c r="A31" s="119" t="s">
        <v>293</v>
      </c>
      <c r="B31" s="72" t="str">
        <f>B1</f>
        <v>1Q10</v>
      </c>
      <c r="C31" s="72" t="str">
        <f t="shared" ref="C31:AO31" si="3">C1</f>
        <v>2Q10</v>
      </c>
      <c r="D31" s="72" t="str">
        <f t="shared" si="3"/>
        <v>3Q10</v>
      </c>
      <c r="E31" s="72" t="str">
        <f t="shared" si="3"/>
        <v>4Q10</v>
      </c>
      <c r="F31" s="72" t="str">
        <f t="shared" si="3"/>
        <v>1Q11</v>
      </c>
      <c r="G31" s="72" t="str">
        <f t="shared" si="3"/>
        <v>2Q11</v>
      </c>
      <c r="H31" s="72" t="str">
        <f t="shared" si="3"/>
        <v>3Q11</v>
      </c>
      <c r="I31" s="72" t="str">
        <f t="shared" si="3"/>
        <v>4Q11</v>
      </c>
      <c r="J31" s="72" t="str">
        <f t="shared" si="3"/>
        <v>1Q12</v>
      </c>
      <c r="K31" s="72" t="str">
        <f t="shared" si="3"/>
        <v>2Q12</v>
      </c>
      <c r="L31" s="72" t="str">
        <f t="shared" si="3"/>
        <v>3Q12</v>
      </c>
      <c r="M31" s="72" t="str">
        <f t="shared" si="3"/>
        <v>4Q12</v>
      </c>
      <c r="N31" s="72" t="str">
        <f t="shared" si="3"/>
        <v>1Q13</v>
      </c>
      <c r="O31" s="72" t="str">
        <f t="shared" si="3"/>
        <v>2Q13</v>
      </c>
      <c r="P31" s="72" t="str">
        <f t="shared" si="3"/>
        <v>3Q13</v>
      </c>
      <c r="Q31" s="72" t="str">
        <f t="shared" si="3"/>
        <v>4Q13</v>
      </c>
      <c r="R31" s="72" t="str">
        <f t="shared" si="3"/>
        <v>1Q14</v>
      </c>
      <c r="S31" s="72" t="str">
        <f t="shared" si="3"/>
        <v>2Q14</v>
      </c>
      <c r="T31" s="72" t="str">
        <f t="shared" si="3"/>
        <v>3Q14</v>
      </c>
      <c r="U31" s="72" t="str">
        <f t="shared" si="3"/>
        <v>4Q14</v>
      </c>
      <c r="V31" s="72" t="str">
        <f t="shared" si="3"/>
        <v>1Q15</v>
      </c>
      <c r="W31" s="72" t="str">
        <f t="shared" si="3"/>
        <v>2Q15</v>
      </c>
      <c r="X31" s="72" t="str">
        <f t="shared" si="3"/>
        <v>3Q15</v>
      </c>
      <c r="Y31" s="72" t="str">
        <f t="shared" si="3"/>
        <v>4Q15</v>
      </c>
      <c r="Z31" s="72" t="str">
        <f t="shared" si="3"/>
        <v>1Q16</v>
      </c>
      <c r="AA31" s="72" t="str">
        <f t="shared" si="3"/>
        <v>2Q16</v>
      </c>
      <c r="AB31" s="72" t="str">
        <f t="shared" si="3"/>
        <v>3Q16</v>
      </c>
      <c r="AC31" s="72" t="str">
        <f t="shared" si="3"/>
        <v>4Q16</v>
      </c>
      <c r="AD31" s="72" t="str">
        <f t="shared" si="3"/>
        <v>1Q17</v>
      </c>
      <c r="AE31" s="72" t="str">
        <f t="shared" si="3"/>
        <v>2Q17</v>
      </c>
      <c r="AF31" s="72" t="str">
        <f t="shared" si="3"/>
        <v>3Q17</v>
      </c>
      <c r="AG31" s="72" t="str">
        <f t="shared" si="3"/>
        <v>4Q17</v>
      </c>
      <c r="AH31" s="72" t="str">
        <f t="shared" si="3"/>
        <v>1Q18</v>
      </c>
      <c r="AI31" s="72" t="str">
        <f t="shared" si="3"/>
        <v>2Q18</v>
      </c>
      <c r="AJ31" s="72" t="str">
        <f t="shared" si="3"/>
        <v>3Q18</v>
      </c>
      <c r="AK31" s="72" t="str">
        <f t="shared" si="3"/>
        <v>4Q18</v>
      </c>
      <c r="AL31" s="72" t="str">
        <f t="shared" si="3"/>
        <v>1Q19</v>
      </c>
      <c r="AM31" s="72" t="str">
        <f t="shared" si="3"/>
        <v>2Q19</v>
      </c>
      <c r="AN31" s="72" t="str">
        <f t="shared" si="3"/>
        <v>3Q19</v>
      </c>
      <c r="AO31" s="72" t="str">
        <f t="shared" si="3"/>
        <v>4Q19</v>
      </c>
      <c r="AP31" s="72" t="str">
        <f t="shared" ref="AP31:AS31" si="4">AP$1</f>
        <v>1Q20</v>
      </c>
      <c r="AQ31" s="72" t="str">
        <f t="shared" si="4"/>
        <v>2Q20</v>
      </c>
      <c r="AR31" s="72" t="str">
        <f t="shared" si="4"/>
        <v>3Q20</v>
      </c>
      <c r="AS31" s="72" t="str">
        <f t="shared" si="4"/>
        <v>4Q20</v>
      </c>
      <c r="AT31" s="72"/>
      <c r="AU31" s="72" t="s">
        <v>308</v>
      </c>
      <c r="AV31" s="72" t="s">
        <v>308</v>
      </c>
      <c r="AW31" s="72" t="s">
        <v>313</v>
      </c>
    </row>
    <row r="32" spans="1:49" s="102" customFormat="1" hidden="1" outlineLevel="1" x14ac:dyDescent="0.25">
      <c r="A32" s="16" t="s">
        <v>162</v>
      </c>
      <c r="B32" s="70">
        <v>148322</v>
      </c>
      <c r="C32" s="70">
        <v>86906</v>
      </c>
      <c r="D32" s="70">
        <v>103000</v>
      </c>
      <c r="E32" s="70">
        <v>145979</v>
      </c>
      <c r="F32" s="70">
        <v>152486</v>
      </c>
      <c r="G32" s="70">
        <v>197071</v>
      </c>
      <c r="H32" s="70">
        <v>233544</v>
      </c>
      <c r="I32" s="70">
        <v>254506</v>
      </c>
      <c r="J32" s="70">
        <v>260987</v>
      </c>
      <c r="K32" s="70">
        <v>236223</v>
      </c>
      <c r="L32" s="70">
        <v>303753</v>
      </c>
      <c r="M32" s="70">
        <v>322188</v>
      </c>
      <c r="N32" s="70">
        <v>378183</v>
      </c>
      <c r="O32" s="70">
        <v>303753</v>
      </c>
      <c r="P32" s="70">
        <v>323250</v>
      </c>
      <c r="Q32" s="70">
        <v>384420</v>
      </c>
      <c r="R32" s="70">
        <v>488546</v>
      </c>
      <c r="S32" s="70">
        <v>427525</v>
      </c>
      <c r="T32" s="70">
        <v>408974</v>
      </c>
      <c r="U32" s="70">
        <v>511382</v>
      </c>
      <c r="V32" s="70">
        <v>462192</v>
      </c>
      <c r="W32" s="70">
        <v>486415</v>
      </c>
      <c r="X32" s="70">
        <v>400059</v>
      </c>
      <c r="Y32" s="70">
        <v>550704</v>
      </c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</row>
    <row r="33" spans="1:49" hidden="1" outlineLevel="1" x14ac:dyDescent="0.25">
      <c r="A33" s="7" t="s">
        <v>163</v>
      </c>
      <c r="B33" s="71">
        <v>10546</v>
      </c>
      <c r="C33" s="71">
        <v>6381</v>
      </c>
      <c r="D33" s="71">
        <v>11814</v>
      </c>
      <c r="E33" s="71">
        <v>12968</v>
      </c>
      <c r="F33" s="71">
        <v>6927</v>
      </c>
      <c r="G33" s="71">
        <v>10124</v>
      </c>
      <c r="H33" s="71">
        <v>13863</v>
      </c>
      <c r="I33" s="71">
        <v>15754</v>
      </c>
      <c r="J33" s="71">
        <v>10684</v>
      </c>
      <c r="K33" s="71">
        <v>13875</v>
      </c>
      <c r="L33" s="71">
        <v>14552</v>
      </c>
      <c r="M33" s="71">
        <v>20587</v>
      </c>
      <c r="N33" s="71">
        <v>23617</v>
      </c>
      <c r="O33" s="71">
        <v>14552</v>
      </c>
      <c r="P33" s="71">
        <v>16513</v>
      </c>
      <c r="Q33" s="71">
        <v>21943</v>
      </c>
      <c r="R33" s="71">
        <v>16152</v>
      </c>
      <c r="S33" s="71">
        <v>17271</v>
      </c>
      <c r="T33" s="71">
        <v>18371</v>
      </c>
      <c r="U33" s="71">
        <v>20883</v>
      </c>
      <c r="V33" s="71">
        <v>14199</v>
      </c>
      <c r="W33" s="71">
        <v>19416</v>
      </c>
      <c r="X33" s="71">
        <v>23228</v>
      </c>
      <c r="Y33" s="71">
        <v>26977</v>
      </c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</row>
    <row r="34" spans="1:49" hidden="1" outlineLevel="1" x14ac:dyDescent="0.25">
      <c r="A34" s="7" t="s">
        <v>164</v>
      </c>
      <c r="B34" s="67">
        <v>9693</v>
      </c>
      <c r="C34" s="67">
        <v>7810</v>
      </c>
      <c r="D34" s="67">
        <v>9906</v>
      </c>
      <c r="E34" s="67">
        <v>8741</v>
      </c>
      <c r="F34" s="67">
        <v>14759</v>
      </c>
      <c r="G34" s="67">
        <v>16390</v>
      </c>
      <c r="H34" s="67">
        <v>29124</v>
      </c>
      <c r="I34" s="67">
        <v>20549</v>
      </c>
      <c r="J34" s="67">
        <v>24000</v>
      </c>
      <c r="K34" s="67">
        <v>19043</v>
      </c>
      <c r="L34" s="67">
        <v>25313</v>
      </c>
      <c r="M34" s="67">
        <v>20564</v>
      </c>
      <c r="N34" s="67">
        <v>25489</v>
      </c>
      <c r="O34" s="67">
        <v>25313</v>
      </c>
      <c r="P34" s="67">
        <v>30591</v>
      </c>
      <c r="Q34" s="67">
        <v>36065</v>
      </c>
      <c r="R34" s="67">
        <v>32357</v>
      </c>
      <c r="S34" s="67">
        <v>40854</v>
      </c>
      <c r="T34" s="67">
        <v>37714</v>
      </c>
      <c r="U34" s="67">
        <v>40654</v>
      </c>
      <c r="V34" s="67">
        <v>38239</v>
      </c>
      <c r="W34" s="67">
        <v>29404</v>
      </c>
      <c r="X34" s="67">
        <v>24858</v>
      </c>
      <c r="Y34" s="67">
        <v>29215</v>
      </c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</row>
    <row r="35" spans="1:49" hidden="1" outlineLevel="1" x14ac:dyDescent="0.25">
      <c r="A35" s="7" t="s">
        <v>165</v>
      </c>
      <c r="B35" s="67">
        <v>14656</v>
      </c>
      <c r="C35" s="67">
        <v>13209</v>
      </c>
      <c r="D35" s="67">
        <v>17494</v>
      </c>
      <c r="E35" s="67">
        <v>12949</v>
      </c>
      <c r="F35" s="67">
        <v>15889</v>
      </c>
      <c r="G35" s="67">
        <v>18981</v>
      </c>
      <c r="H35" s="67">
        <v>21582</v>
      </c>
      <c r="I35" s="67">
        <v>17913</v>
      </c>
      <c r="J35" s="67">
        <v>15034</v>
      </c>
      <c r="K35" s="67">
        <v>14922</v>
      </c>
      <c r="L35" s="67">
        <v>15498</v>
      </c>
      <c r="M35" s="67">
        <v>27167</v>
      </c>
      <c r="N35" s="67">
        <v>19051</v>
      </c>
      <c r="O35" s="67">
        <v>15498</v>
      </c>
      <c r="P35" s="67">
        <v>19151</v>
      </c>
      <c r="Q35" s="67">
        <v>39025</v>
      </c>
      <c r="R35" s="67">
        <v>24363</v>
      </c>
      <c r="S35" s="67">
        <v>21033</v>
      </c>
      <c r="T35" s="67">
        <v>28634</v>
      </c>
      <c r="U35" s="67">
        <v>23171</v>
      </c>
      <c r="V35" s="67">
        <v>19637</v>
      </c>
      <c r="W35" s="67">
        <v>19179</v>
      </c>
      <c r="X35" s="67">
        <v>21321</v>
      </c>
      <c r="Y35" s="67">
        <v>20053</v>
      </c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</row>
    <row r="36" spans="1:49" hidden="1" outlineLevel="1" x14ac:dyDescent="0.25">
      <c r="A36" s="7" t="s">
        <v>166</v>
      </c>
      <c r="B36" s="67">
        <v>18455</v>
      </c>
      <c r="C36" s="67">
        <v>20729</v>
      </c>
      <c r="D36" s="67">
        <v>20708</v>
      </c>
      <c r="E36" s="67">
        <v>20840</v>
      </c>
      <c r="F36" s="67">
        <v>20931</v>
      </c>
      <c r="G36" s="67">
        <v>22173</v>
      </c>
      <c r="H36" s="67">
        <v>33038</v>
      </c>
      <c r="I36" s="67">
        <v>59185</v>
      </c>
      <c r="J36" s="67">
        <v>76918</v>
      </c>
      <c r="K36" s="67">
        <v>87703</v>
      </c>
      <c r="L36" s="67">
        <v>93909</v>
      </c>
      <c r="M36" s="67">
        <v>96303</v>
      </c>
      <c r="N36" s="67">
        <v>103877</v>
      </c>
      <c r="O36" s="67">
        <v>93909</v>
      </c>
      <c r="P36" s="67">
        <v>100349</v>
      </c>
      <c r="Q36" s="67">
        <v>111575</v>
      </c>
      <c r="R36" s="67">
        <v>111871</v>
      </c>
      <c r="S36" s="67">
        <v>115675</v>
      </c>
      <c r="T36" s="67">
        <v>116290</v>
      </c>
      <c r="U36" s="67">
        <v>125751</v>
      </c>
      <c r="V36" s="67">
        <v>126605</v>
      </c>
      <c r="W36" s="67">
        <v>143566</v>
      </c>
      <c r="X36" s="67">
        <v>140838</v>
      </c>
      <c r="Y36" s="67">
        <v>151320</v>
      </c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</row>
    <row r="37" spans="1:49" hidden="1" outlineLevel="1" x14ac:dyDescent="0.25">
      <c r="A37" s="7" t="s">
        <v>167</v>
      </c>
      <c r="B37" s="67">
        <v>5800</v>
      </c>
      <c r="C37" s="67">
        <v>1451</v>
      </c>
      <c r="D37" s="67">
        <v>7249</v>
      </c>
      <c r="E37" s="67">
        <v>1747</v>
      </c>
      <c r="F37" s="67">
        <v>7308</v>
      </c>
      <c r="G37" s="67">
        <v>81400</v>
      </c>
      <c r="H37" s="67">
        <v>77698</v>
      </c>
      <c r="I37" s="67">
        <v>80939</v>
      </c>
      <c r="J37" s="67">
        <v>81020</v>
      </c>
      <c r="K37" s="67">
        <v>89479</v>
      </c>
      <c r="L37" s="67">
        <v>96132</v>
      </c>
      <c r="M37" s="67">
        <v>84914</v>
      </c>
      <c r="N37" s="67">
        <v>77073</v>
      </c>
      <c r="O37" s="67">
        <v>96132</v>
      </c>
      <c r="P37" s="67">
        <v>79960</v>
      </c>
      <c r="Q37" s="67">
        <v>106034</v>
      </c>
      <c r="R37" s="67">
        <v>245013</v>
      </c>
      <c r="S37" s="67">
        <v>205302</v>
      </c>
      <c r="T37" s="67">
        <v>179126</v>
      </c>
      <c r="U37" s="67">
        <v>211489</v>
      </c>
      <c r="V37" s="67">
        <v>176940</v>
      </c>
      <c r="W37" s="67">
        <v>206498</v>
      </c>
      <c r="X37" s="67">
        <v>181052</v>
      </c>
      <c r="Y37" s="67">
        <v>213830</v>
      </c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</row>
    <row r="38" spans="1:49" hidden="1" outlineLevel="1" x14ac:dyDescent="0.25">
      <c r="A38" s="7" t="s">
        <v>168</v>
      </c>
      <c r="B38" s="67">
        <v>46765</v>
      </c>
      <c r="C38" s="67" t="s">
        <v>3</v>
      </c>
      <c r="D38" s="67" t="s">
        <v>3</v>
      </c>
      <c r="E38" s="67" t="s">
        <v>3</v>
      </c>
      <c r="F38" s="67" t="s">
        <v>3</v>
      </c>
      <c r="G38" s="67" t="s">
        <v>3</v>
      </c>
      <c r="H38" s="67" t="s">
        <v>3</v>
      </c>
      <c r="I38" s="67" t="s">
        <v>3</v>
      </c>
      <c r="J38" s="67" t="s">
        <v>3</v>
      </c>
      <c r="K38" s="67" t="s">
        <v>3</v>
      </c>
      <c r="L38" s="67" t="s">
        <v>3</v>
      </c>
      <c r="M38" s="67" t="s">
        <v>3</v>
      </c>
      <c r="N38" s="67" t="s">
        <v>3</v>
      </c>
      <c r="O38" s="67" t="s">
        <v>3</v>
      </c>
      <c r="P38" s="67" t="s">
        <v>3</v>
      </c>
      <c r="Q38" s="67" t="s">
        <v>3</v>
      </c>
      <c r="R38" s="67" t="s">
        <v>3</v>
      </c>
      <c r="S38" s="67" t="s">
        <v>3</v>
      </c>
      <c r="T38" s="67" t="s">
        <v>3</v>
      </c>
      <c r="U38" s="67" t="s">
        <v>3</v>
      </c>
      <c r="V38" s="67" t="s">
        <v>3</v>
      </c>
      <c r="W38" s="67" t="s">
        <v>3</v>
      </c>
      <c r="X38" s="67" t="s">
        <v>3</v>
      </c>
      <c r="Y38" s="67" t="s">
        <v>3</v>
      </c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</row>
    <row r="39" spans="1:49" hidden="1" outlineLevel="1" x14ac:dyDescent="0.25">
      <c r="A39" s="7" t="s">
        <v>169</v>
      </c>
      <c r="B39" s="67">
        <v>42407</v>
      </c>
      <c r="C39" s="67">
        <v>37326</v>
      </c>
      <c r="D39" s="67">
        <v>35829</v>
      </c>
      <c r="E39" s="67" t="s">
        <v>3</v>
      </c>
      <c r="F39" s="67" t="s">
        <v>3</v>
      </c>
      <c r="G39" s="67" t="s">
        <v>3</v>
      </c>
      <c r="H39" s="67" t="s">
        <v>3</v>
      </c>
      <c r="I39" s="67" t="s">
        <v>3</v>
      </c>
      <c r="J39" s="67" t="s">
        <v>3</v>
      </c>
      <c r="K39" s="67" t="s">
        <v>3</v>
      </c>
      <c r="L39" s="67" t="s">
        <v>3</v>
      </c>
      <c r="M39" s="67" t="s">
        <v>3</v>
      </c>
      <c r="N39" s="67" t="s">
        <v>3</v>
      </c>
      <c r="O39" s="67" t="s">
        <v>3</v>
      </c>
      <c r="P39" s="67" t="s">
        <v>3</v>
      </c>
      <c r="Q39" s="67" t="s">
        <v>3</v>
      </c>
      <c r="R39" s="67" t="s">
        <v>3</v>
      </c>
      <c r="S39" s="67" t="s">
        <v>3</v>
      </c>
      <c r="T39" s="67" t="s">
        <v>3</v>
      </c>
      <c r="U39" s="67" t="s">
        <v>3</v>
      </c>
      <c r="V39" s="67" t="s">
        <v>3</v>
      </c>
      <c r="W39" s="67" t="s">
        <v>3</v>
      </c>
      <c r="X39" s="67" t="s">
        <v>3</v>
      </c>
      <c r="Y39" s="67" t="s">
        <v>3</v>
      </c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</row>
    <row r="40" spans="1:49" hidden="1" outlineLevel="1" x14ac:dyDescent="0.25">
      <c r="A40" s="18" t="s">
        <v>170</v>
      </c>
      <c r="B40" s="61" t="s">
        <v>3</v>
      </c>
      <c r="C40" s="61" t="s">
        <v>3</v>
      </c>
      <c r="D40" s="61" t="s">
        <v>3</v>
      </c>
      <c r="E40" s="61">
        <v>88734</v>
      </c>
      <c r="F40" s="61">
        <v>86672</v>
      </c>
      <c r="G40" s="61">
        <v>48003</v>
      </c>
      <c r="H40" s="61">
        <v>58239</v>
      </c>
      <c r="I40" s="61">
        <v>60166</v>
      </c>
      <c r="J40" s="61">
        <v>53331</v>
      </c>
      <c r="K40" s="61">
        <v>11201</v>
      </c>
      <c r="L40" s="61">
        <v>58349</v>
      </c>
      <c r="M40" s="61">
        <v>72653</v>
      </c>
      <c r="N40" s="61">
        <v>129076</v>
      </c>
      <c r="O40" s="61">
        <v>58349</v>
      </c>
      <c r="P40" s="61">
        <v>76686</v>
      </c>
      <c r="Q40" s="61">
        <v>69778</v>
      </c>
      <c r="R40" s="61">
        <v>58790</v>
      </c>
      <c r="S40" s="61">
        <v>27390</v>
      </c>
      <c r="T40" s="61">
        <v>28839</v>
      </c>
      <c r="U40" s="61">
        <v>89434</v>
      </c>
      <c r="V40" s="61">
        <v>86572</v>
      </c>
      <c r="W40" s="61">
        <v>68352</v>
      </c>
      <c r="X40" s="61">
        <v>8762</v>
      </c>
      <c r="Y40" s="61">
        <v>109309</v>
      </c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</row>
    <row r="41" spans="1:49" s="89" customFormat="1" hidden="1" outlineLevel="1" x14ac:dyDescent="0.25">
      <c r="A41" s="16" t="s">
        <v>171</v>
      </c>
      <c r="B41" s="68">
        <v>467204</v>
      </c>
      <c r="C41" s="68">
        <v>504967</v>
      </c>
      <c r="D41" s="68">
        <v>576406</v>
      </c>
      <c r="E41" s="68">
        <v>660094</v>
      </c>
      <c r="F41" s="68">
        <v>1079660</v>
      </c>
      <c r="G41" s="68">
        <v>1083300</v>
      </c>
      <c r="H41" s="68">
        <v>999347</v>
      </c>
      <c r="I41" s="68">
        <v>1063665</v>
      </c>
      <c r="J41" s="68">
        <v>1414580</v>
      </c>
      <c r="K41" s="68">
        <v>1324665</v>
      </c>
      <c r="L41" s="68">
        <v>1771204</v>
      </c>
      <c r="M41" s="68">
        <v>1476738</v>
      </c>
      <c r="N41" s="68">
        <v>1927094</v>
      </c>
      <c r="O41" s="68">
        <v>1771204</v>
      </c>
      <c r="P41" s="68">
        <v>1959774</v>
      </c>
      <c r="Q41" s="68">
        <v>1955995</v>
      </c>
      <c r="R41" s="68">
        <v>1779839</v>
      </c>
      <c r="S41" s="68">
        <v>1762933</v>
      </c>
      <c r="T41" s="68">
        <v>1959849</v>
      </c>
      <c r="U41" s="68">
        <v>1906157</v>
      </c>
      <c r="V41" s="68">
        <v>1717796</v>
      </c>
      <c r="W41" s="68">
        <v>1677866</v>
      </c>
      <c r="X41" s="68">
        <v>1873694</v>
      </c>
      <c r="Y41" s="68">
        <v>1872866</v>
      </c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</row>
    <row r="42" spans="1:49" hidden="1" outlineLevel="1" x14ac:dyDescent="0.25">
      <c r="A42" s="7" t="s">
        <v>166</v>
      </c>
      <c r="B42" s="67">
        <v>117543</v>
      </c>
      <c r="C42" s="67">
        <v>155929</v>
      </c>
      <c r="D42" s="67">
        <v>218244</v>
      </c>
      <c r="E42" s="67">
        <v>276316</v>
      </c>
      <c r="F42" s="67">
        <v>348576</v>
      </c>
      <c r="G42" s="67">
        <v>417379</v>
      </c>
      <c r="H42" s="67">
        <v>409885</v>
      </c>
      <c r="I42" s="67">
        <v>482972</v>
      </c>
      <c r="J42" s="67">
        <v>525472</v>
      </c>
      <c r="K42" s="67">
        <v>505327</v>
      </c>
      <c r="L42" s="67">
        <v>496114</v>
      </c>
      <c r="M42" s="67">
        <v>622887</v>
      </c>
      <c r="N42" s="67">
        <v>593879</v>
      </c>
      <c r="O42" s="67">
        <v>496114</v>
      </c>
      <c r="P42" s="67">
        <v>640767</v>
      </c>
      <c r="Q42" s="67">
        <v>678219</v>
      </c>
      <c r="R42" s="67">
        <v>662139</v>
      </c>
      <c r="S42" s="67">
        <v>636617</v>
      </c>
      <c r="T42" s="67">
        <v>850337</v>
      </c>
      <c r="U42" s="67">
        <v>822066</v>
      </c>
      <c r="V42" s="67">
        <v>799052</v>
      </c>
      <c r="W42" s="67">
        <v>762508</v>
      </c>
      <c r="X42" s="67">
        <v>958933</v>
      </c>
      <c r="Y42" s="67">
        <v>958889</v>
      </c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</row>
    <row r="43" spans="1:49" hidden="1" outlineLevel="1" x14ac:dyDescent="0.25">
      <c r="A43" s="7" t="s">
        <v>2</v>
      </c>
      <c r="B43" s="67">
        <v>199334</v>
      </c>
      <c r="C43" s="67">
        <v>199386</v>
      </c>
      <c r="D43" s="67">
        <v>199437</v>
      </c>
      <c r="E43" s="67">
        <v>199488</v>
      </c>
      <c r="F43" s="67">
        <v>529754</v>
      </c>
      <c r="G43" s="67">
        <v>460344</v>
      </c>
      <c r="H43" s="67">
        <v>460572</v>
      </c>
      <c r="I43" s="67">
        <v>460799</v>
      </c>
      <c r="J43" s="67">
        <v>759609</v>
      </c>
      <c r="K43" s="67">
        <v>692984</v>
      </c>
      <c r="L43" s="67">
        <v>1075216</v>
      </c>
      <c r="M43" s="67">
        <v>693605</v>
      </c>
      <c r="N43" s="67">
        <v>1141085</v>
      </c>
      <c r="O43" s="67">
        <v>1075216</v>
      </c>
      <c r="P43" s="67">
        <v>1075771</v>
      </c>
      <c r="Q43" s="67">
        <v>1077009</v>
      </c>
      <c r="R43" s="67">
        <v>913558</v>
      </c>
      <c r="S43" s="67">
        <v>914801</v>
      </c>
      <c r="T43" s="67">
        <v>915607</v>
      </c>
      <c r="U43" s="67">
        <v>917060</v>
      </c>
      <c r="V43" s="67">
        <v>754536</v>
      </c>
      <c r="W43" s="67">
        <v>756191</v>
      </c>
      <c r="X43" s="67">
        <v>757232</v>
      </c>
      <c r="Y43" s="67">
        <v>759161</v>
      </c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</row>
    <row r="44" spans="1:49" hidden="1" outlineLevel="1" x14ac:dyDescent="0.25">
      <c r="A44" s="7" t="s">
        <v>172</v>
      </c>
      <c r="B44" s="67">
        <v>35474</v>
      </c>
      <c r="C44" s="67">
        <v>35965</v>
      </c>
      <c r="D44" s="67">
        <v>37028</v>
      </c>
      <c r="E44" s="67">
        <v>40095</v>
      </c>
      <c r="F44" s="67">
        <v>53798</v>
      </c>
      <c r="G44" s="67">
        <v>40859</v>
      </c>
      <c r="H44" s="67" t="s">
        <v>3</v>
      </c>
      <c r="I44" s="67" t="s">
        <v>3</v>
      </c>
      <c r="J44" s="67" t="s">
        <v>3</v>
      </c>
      <c r="K44" s="67" t="s">
        <v>3</v>
      </c>
      <c r="L44" s="67">
        <v>9440</v>
      </c>
      <c r="M44" s="67">
        <v>0</v>
      </c>
      <c r="N44" s="67">
        <v>17888</v>
      </c>
      <c r="O44" s="67">
        <v>9440</v>
      </c>
      <c r="P44" s="67">
        <v>1350</v>
      </c>
      <c r="Q44" s="67">
        <v>1650</v>
      </c>
      <c r="R44" s="67">
        <v>1783</v>
      </c>
      <c r="S44" s="67">
        <v>300</v>
      </c>
      <c r="T44" s="67">
        <v>367</v>
      </c>
      <c r="U44" s="67">
        <v>367</v>
      </c>
      <c r="V44" s="67">
        <v>500</v>
      </c>
      <c r="W44" s="67">
        <v>567</v>
      </c>
      <c r="X44" s="67">
        <v>600</v>
      </c>
      <c r="Y44" s="67">
        <v>513</v>
      </c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</row>
    <row r="45" spans="1:49" hidden="1" outlineLevel="1" x14ac:dyDescent="0.25">
      <c r="A45" s="7" t="s">
        <v>173</v>
      </c>
      <c r="B45" s="67">
        <v>14932</v>
      </c>
      <c r="C45" s="67">
        <v>17185</v>
      </c>
      <c r="D45" s="67">
        <v>18054</v>
      </c>
      <c r="E45" s="67" t="s">
        <v>3</v>
      </c>
      <c r="F45" s="67" t="s">
        <v>3</v>
      </c>
      <c r="G45" s="67" t="s">
        <v>3</v>
      </c>
      <c r="H45" s="67" t="s">
        <v>3</v>
      </c>
      <c r="I45" s="67" t="s">
        <v>3</v>
      </c>
      <c r="J45" s="67" t="s">
        <v>3</v>
      </c>
      <c r="K45" s="67" t="s">
        <v>3</v>
      </c>
      <c r="L45" s="67" t="s">
        <v>3</v>
      </c>
      <c r="M45" s="67" t="s">
        <v>3</v>
      </c>
      <c r="N45" s="67" t="s">
        <v>3</v>
      </c>
      <c r="O45" s="67" t="s">
        <v>3</v>
      </c>
      <c r="P45" s="67" t="s">
        <v>3</v>
      </c>
      <c r="Q45" s="67" t="s">
        <v>3</v>
      </c>
      <c r="R45" s="67" t="s">
        <v>3</v>
      </c>
      <c r="S45" s="67" t="s">
        <v>3</v>
      </c>
      <c r="T45" s="67" t="s">
        <v>3</v>
      </c>
      <c r="U45" s="67" t="s">
        <v>3</v>
      </c>
      <c r="V45" s="67" t="s">
        <v>3</v>
      </c>
      <c r="W45" s="67" t="s">
        <v>3</v>
      </c>
      <c r="X45" s="67" t="s">
        <v>3</v>
      </c>
      <c r="Y45" s="67" t="s">
        <v>3</v>
      </c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</row>
    <row r="46" spans="1:49" hidden="1" outlineLevel="1" x14ac:dyDescent="0.25">
      <c r="A46" s="7" t="s">
        <v>169</v>
      </c>
      <c r="B46" s="67">
        <v>7596</v>
      </c>
      <c r="C46" s="67">
        <v>7980</v>
      </c>
      <c r="D46" s="67">
        <v>7858</v>
      </c>
      <c r="E46" s="67" t="s">
        <v>3</v>
      </c>
      <c r="F46" s="67" t="s">
        <v>3</v>
      </c>
      <c r="G46" s="67" t="s">
        <v>3</v>
      </c>
      <c r="H46" s="67" t="s">
        <v>3</v>
      </c>
      <c r="I46" s="67" t="s">
        <v>3</v>
      </c>
      <c r="J46" s="67" t="s">
        <v>3</v>
      </c>
      <c r="K46" s="67" t="s">
        <v>3</v>
      </c>
      <c r="L46" s="67" t="s">
        <v>3</v>
      </c>
      <c r="M46" s="67" t="s">
        <v>3</v>
      </c>
      <c r="N46" s="67" t="s">
        <v>3</v>
      </c>
      <c r="O46" s="67" t="s">
        <v>3</v>
      </c>
      <c r="P46" s="67" t="s">
        <v>3</v>
      </c>
      <c r="Q46" s="67" t="s">
        <v>3</v>
      </c>
      <c r="R46" s="67" t="s">
        <v>3</v>
      </c>
      <c r="S46" s="67" t="s">
        <v>3</v>
      </c>
      <c r="T46" s="67" t="s">
        <v>3</v>
      </c>
      <c r="U46" s="67" t="s">
        <v>3</v>
      </c>
      <c r="V46" s="67" t="s">
        <v>3</v>
      </c>
      <c r="W46" s="67" t="s">
        <v>3</v>
      </c>
      <c r="X46" s="67" t="s">
        <v>3</v>
      </c>
      <c r="Y46" s="67" t="s">
        <v>3</v>
      </c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</row>
    <row r="47" spans="1:49" hidden="1" outlineLevel="1" x14ac:dyDescent="0.25">
      <c r="A47" s="7" t="s">
        <v>174</v>
      </c>
      <c r="B47" s="67" t="s">
        <v>3</v>
      </c>
      <c r="C47" s="67" t="s">
        <v>3</v>
      </c>
      <c r="D47" s="67" t="s">
        <v>3</v>
      </c>
      <c r="E47" s="67">
        <v>22640</v>
      </c>
      <c r="F47" s="67">
        <v>18855</v>
      </c>
      <c r="G47" s="67">
        <v>28757</v>
      </c>
      <c r="H47" s="67">
        <v>16362</v>
      </c>
      <c r="I47" s="67">
        <v>13513</v>
      </c>
      <c r="J47" s="67">
        <v>16902</v>
      </c>
      <c r="K47" s="67">
        <v>9351</v>
      </c>
      <c r="L47" s="67">
        <v>21905</v>
      </c>
      <c r="M47" s="67">
        <v>21567</v>
      </c>
      <c r="N47" s="67">
        <v>21238</v>
      </c>
      <c r="O47" s="67">
        <v>21905</v>
      </c>
      <c r="P47" s="67">
        <v>65410</v>
      </c>
      <c r="Q47" s="67">
        <v>55697</v>
      </c>
      <c r="R47" s="67">
        <v>58424</v>
      </c>
      <c r="S47" s="67">
        <v>41725</v>
      </c>
      <c r="T47" s="67">
        <v>26925</v>
      </c>
      <c r="U47" s="67">
        <v>4326</v>
      </c>
      <c r="V47" s="67">
        <v>3873</v>
      </c>
      <c r="W47" s="67">
        <v>2889</v>
      </c>
      <c r="X47" s="67">
        <v>4087</v>
      </c>
      <c r="Y47" s="67">
        <v>1301</v>
      </c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</row>
    <row r="48" spans="1:49" hidden="1" outlineLevel="1" x14ac:dyDescent="0.25">
      <c r="A48" s="7" t="s">
        <v>145</v>
      </c>
      <c r="B48" s="67">
        <v>23637</v>
      </c>
      <c r="C48" s="67">
        <v>23805</v>
      </c>
      <c r="D48" s="67">
        <v>30788</v>
      </c>
      <c r="E48" s="67">
        <v>12218</v>
      </c>
      <c r="F48" s="67">
        <v>977</v>
      </c>
      <c r="G48" s="67">
        <v>2643</v>
      </c>
      <c r="H48" s="67">
        <v>26408</v>
      </c>
      <c r="I48" s="67">
        <v>25342</v>
      </c>
      <c r="J48" s="67">
        <v>28053</v>
      </c>
      <c r="K48" s="67">
        <v>32654</v>
      </c>
      <c r="L48" s="67">
        <v>46360</v>
      </c>
      <c r="M48" s="67">
        <v>39457</v>
      </c>
      <c r="N48" s="67">
        <v>44181</v>
      </c>
      <c r="O48" s="67">
        <v>46360</v>
      </c>
      <c r="P48" s="67">
        <v>50133</v>
      </c>
      <c r="Q48" s="67">
        <v>43752</v>
      </c>
      <c r="R48" s="67">
        <v>58004</v>
      </c>
      <c r="S48" s="67">
        <v>64666</v>
      </c>
      <c r="T48" s="67">
        <v>67821</v>
      </c>
      <c r="U48" s="67">
        <v>70845</v>
      </c>
      <c r="V48" s="67">
        <v>74400</v>
      </c>
      <c r="W48" s="67">
        <v>78669</v>
      </c>
      <c r="X48" s="67">
        <v>81858</v>
      </c>
      <c r="Y48" s="67">
        <v>88696</v>
      </c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</row>
    <row r="49" spans="1:49" hidden="1" outlineLevel="1" x14ac:dyDescent="0.25">
      <c r="A49" s="7" t="s">
        <v>175</v>
      </c>
      <c r="B49" s="67">
        <v>68688</v>
      </c>
      <c r="C49" s="67">
        <v>64717</v>
      </c>
      <c r="D49" s="67">
        <v>64997</v>
      </c>
      <c r="E49" s="67">
        <v>66497</v>
      </c>
      <c r="F49" s="67">
        <v>65061</v>
      </c>
      <c r="G49" s="67">
        <v>60389</v>
      </c>
      <c r="H49" s="67">
        <v>25438</v>
      </c>
      <c r="I49" s="67">
        <v>20330</v>
      </c>
      <c r="J49" s="67">
        <v>21406</v>
      </c>
      <c r="K49" s="67">
        <v>21227</v>
      </c>
      <c r="L49" s="67">
        <v>33564</v>
      </c>
      <c r="M49" s="67">
        <v>33455</v>
      </c>
      <c r="N49" s="67">
        <v>33508</v>
      </c>
      <c r="O49" s="67">
        <v>33564</v>
      </c>
      <c r="P49" s="67">
        <v>33635</v>
      </c>
      <c r="Q49" s="67">
        <v>13459</v>
      </c>
      <c r="R49" s="67">
        <v>13424</v>
      </c>
      <c r="S49" s="67">
        <v>13390</v>
      </c>
      <c r="T49" s="67">
        <v>13291</v>
      </c>
      <c r="U49" s="67">
        <v>14419</v>
      </c>
      <c r="V49" s="67">
        <v>14385</v>
      </c>
      <c r="W49" s="67">
        <v>14350</v>
      </c>
      <c r="X49" s="67">
        <v>14316</v>
      </c>
      <c r="Y49" s="67">
        <v>13800</v>
      </c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</row>
    <row r="50" spans="1:49" hidden="1" outlineLevel="1" x14ac:dyDescent="0.25">
      <c r="A50" s="23" t="s">
        <v>176</v>
      </c>
      <c r="B50" s="61" t="s">
        <v>3</v>
      </c>
      <c r="C50" s="61" t="s">
        <v>3</v>
      </c>
      <c r="D50" s="61" t="s">
        <v>3</v>
      </c>
      <c r="E50" s="61">
        <v>42840</v>
      </c>
      <c r="F50" s="61">
        <v>62639</v>
      </c>
      <c r="G50" s="61">
        <v>72929</v>
      </c>
      <c r="H50" s="61">
        <v>60682</v>
      </c>
      <c r="I50" s="61">
        <v>60709</v>
      </c>
      <c r="J50" s="61">
        <v>63138</v>
      </c>
      <c r="K50" s="61">
        <v>63122</v>
      </c>
      <c r="L50" s="61">
        <v>88605</v>
      </c>
      <c r="M50" s="61">
        <v>65767</v>
      </c>
      <c r="N50" s="61">
        <v>75315</v>
      </c>
      <c r="O50" s="61">
        <v>88605</v>
      </c>
      <c r="P50" s="61">
        <v>92708</v>
      </c>
      <c r="Q50" s="61">
        <v>86209</v>
      </c>
      <c r="R50" s="61">
        <v>72507</v>
      </c>
      <c r="S50" s="61">
        <v>91434</v>
      </c>
      <c r="T50" s="61">
        <v>85501</v>
      </c>
      <c r="U50" s="61">
        <v>77074</v>
      </c>
      <c r="V50" s="61">
        <v>71050</v>
      </c>
      <c r="W50" s="61">
        <v>62692</v>
      </c>
      <c r="X50" s="61">
        <v>56668</v>
      </c>
      <c r="Y50" s="61">
        <v>50506</v>
      </c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</row>
    <row r="51" spans="1:49" s="89" customFormat="1" hidden="1" outlineLevel="1" x14ac:dyDescent="0.25">
      <c r="A51" s="17" t="s">
        <v>177</v>
      </c>
      <c r="B51" s="70">
        <v>1405538</v>
      </c>
      <c r="C51" s="70">
        <v>1440220</v>
      </c>
      <c r="D51" s="70">
        <v>1479615</v>
      </c>
      <c r="E51" s="70">
        <v>1488258</v>
      </c>
      <c r="F51" s="70">
        <v>1518945</v>
      </c>
      <c r="G51" s="70">
        <v>1544956</v>
      </c>
      <c r="H51" s="70">
        <v>1571685</v>
      </c>
      <c r="I51" s="70">
        <v>1578861</v>
      </c>
      <c r="J51" s="70">
        <v>1603173</v>
      </c>
      <c r="K51" s="70">
        <v>1642011</v>
      </c>
      <c r="L51" s="70">
        <v>2226538</v>
      </c>
      <c r="M51" s="70">
        <v>1773269</v>
      </c>
      <c r="N51" s="70">
        <v>1827316</v>
      </c>
      <c r="O51" s="70">
        <v>2226538</v>
      </c>
      <c r="P51" s="70">
        <v>2306667</v>
      </c>
      <c r="Q51" s="70">
        <v>2317533</v>
      </c>
      <c r="R51" s="70">
        <v>2365190</v>
      </c>
      <c r="S51" s="70">
        <v>2402226</v>
      </c>
      <c r="T51" s="70">
        <v>2480866</v>
      </c>
      <c r="U51" s="70">
        <v>2493805</v>
      </c>
      <c r="V51" s="70">
        <v>2541185</v>
      </c>
      <c r="W51" s="70">
        <v>2577989</v>
      </c>
      <c r="X51" s="70">
        <v>2636918</v>
      </c>
      <c r="Y51" s="70">
        <v>2633980</v>
      </c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</row>
    <row r="52" spans="1:49" hidden="1" outlineLevel="1" x14ac:dyDescent="0.25">
      <c r="A52" s="20" t="s">
        <v>178</v>
      </c>
      <c r="B52" s="71">
        <v>818125</v>
      </c>
      <c r="C52" s="71">
        <v>818125</v>
      </c>
      <c r="D52" s="71">
        <v>818125</v>
      </c>
      <c r="E52" s="71">
        <v>823859</v>
      </c>
      <c r="F52" s="71" t="s">
        <v>3</v>
      </c>
      <c r="G52" s="71">
        <v>823859</v>
      </c>
      <c r="H52" s="71">
        <v>823859</v>
      </c>
      <c r="I52" s="71">
        <v>823859</v>
      </c>
      <c r="J52" s="71">
        <v>823859</v>
      </c>
      <c r="K52" s="71">
        <v>823859</v>
      </c>
      <c r="L52" s="71">
        <v>1186729</v>
      </c>
      <c r="M52" s="71">
        <v>823859</v>
      </c>
      <c r="N52" s="71">
        <v>823859</v>
      </c>
      <c r="O52" s="71">
        <v>1186729</v>
      </c>
      <c r="P52" s="71">
        <v>1233163</v>
      </c>
      <c r="Q52" s="71">
        <v>1232002</v>
      </c>
      <c r="R52" s="71">
        <v>1232002</v>
      </c>
      <c r="S52" s="71">
        <v>1231313</v>
      </c>
      <c r="T52" s="71">
        <v>1231313</v>
      </c>
      <c r="U52" s="71">
        <v>1231313</v>
      </c>
      <c r="V52" s="71">
        <v>1231313</v>
      </c>
      <c r="W52" s="71">
        <v>1231313</v>
      </c>
      <c r="X52" s="71">
        <v>1231313</v>
      </c>
      <c r="Y52" s="71">
        <v>1231313</v>
      </c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</row>
    <row r="53" spans="1:49" hidden="1" outlineLevel="1" x14ac:dyDescent="0.25">
      <c r="A53" s="7" t="s">
        <v>179</v>
      </c>
      <c r="B53" s="67">
        <v>457622</v>
      </c>
      <c r="C53" s="67">
        <v>457638</v>
      </c>
      <c r="D53" s="67">
        <v>457585</v>
      </c>
      <c r="E53" s="67">
        <v>453818</v>
      </c>
      <c r="F53" s="67">
        <v>453008</v>
      </c>
      <c r="G53" s="67">
        <v>453470</v>
      </c>
      <c r="H53" s="67">
        <v>483960</v>
      </c>
      <c r="I53" s="67">
        <v>455148</v>
      </c>
      <c r="J53" s="67">
        <v>447256</v>
      </c>
      <c r="K53" s="67">
        <v>451784</v>
      </c>
      <c r="L53" s="67">
        <v>469454</v>
      </c>
      <c r="M53" s="67">
        <v>464767</v>
      </c>
      <c r="N53" s="67">
        <v>467244</v>
      </c>
      <c r="O53" s="67">
        <v>469454</v>
      </c>
      <c r="P53" s="67">
        <v>458185</v>
      </c>
      <c r="Q53" s="67">
        <v>457623</v>
      </c>
      <c r="R53" s="67">
        <v>457220</v>
      </c>
      <c r="S53" s="67">
        <v>458890</v>
      </c>
      <c r="T53" s="67">
        <v>470907</v>
      </c>
      <c r="U53" s="67">
        <v>473382</v>
      </c>
      <c r="V53" s="67">
        <v>476250</v>
      </c>
      <c r="W53" s="67">
        <v>471243</v>
      </c>
      <c r="X53" s="67">
        <v>472514</v>
      </c>
      <c r="Y53" s="67">
        <v>473233</v>
      </c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</row>
    <row r="54" spans="1:49" hidden="1" outlineLevel="1" x14ac:dyDescent="0.25">
      <c r="A54" s="7" t="s">
        <v>180</v>
      </c>
      <c r="B54" s="67">
        <v>129586</v>
      </c>
      <c r="C54" s="67">
        <v>104946</v>
      </c>
      <c r="D54" s="67">
        <v>104946</v>
      </c>
      <c r="E54" s="67">
        <v>210424</v>
      </c>
      <c r="F54" s="67">
        <v>241912</v>
      </c>
      <c r="G54" s="67">
        <v>267449</v>
      </c>
      <c r="H54" s="67">
        <v>263659</v>
      </c>
      <c r="I54" s="67">
        <v>299687</v>
      </c>
      <c r="J54" s="67">
        <v>331890</v>
      </c>
      <c r="K54" s="67">
        <v>279949</v>
      </c>
      <c r="L54" s="67">
        <v>483084</v>
      </c>
      <c r="M54" s="67">
        <v>484486</v>
      </c>
      <c r="N54" s="67">
        <v>484486</v>
      </c>
      <c r="O54" s="67">
        <v>483084</v>
      </c>
      <c r="P54" s="67">
        <v>483084</v>
      </c>
      <c r="Q54" s="67">
        <v>439234</v>
      </c>
      <c r="R54" s="67">
        <v>623866</v>
      </c>
      <c r="S54" s="67">
        <v>607718</v>
      </c>
      <c r="T54" s="67">
        <v>607693</v>
      </c>
      <c r="U54" s="67">
        <v>782493</v>
      </c>
      <c r="V54" s="67">
        <v>782493</v>
      </c>
      <c r="W54" s="67">
        <v>776939</v>
      </c>
      <c r="X54" s="67">
        <v>776939</v>
      </c>
      <c r="Y54" s="67">
        <v>922646</v>
      </c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</row>
    <row r="55" spans="1:49" hidden="1" outlineLevel="1" x14ac:dyDescent="0.25">
      <c r="A55" s="7" t="s">
        <v>181</v>
      </c>
      <c r="B55" s="67" t="s">
        <v>3</v>
      </c>
      <c r="C55" s="67">
        <v>59334</v>
      </c>
      <c r="D55" s="67">
        <v>98771</v>
      </c>
      <c r="E55" s="67" t="s">
        <v>3</v>
      </c>
      <c r="F55" s="67" t="s">
        <v>3</v>
      </c>
      <c r="G55" s="67" t="s">
        <v>3</v>
      </c>
      <c r="H55" s="67" t="s">
        <v>3</v>
      </c>
      <c r="I55" s="67" t="s">
        <v>3</v>
      </c>
      <c r="J55" s="67" t="s">
        <v>3</v>
      </c>
      <c r="K55" s="67" t="s">
        <v>3</v>
      </c>
      <c r="L55" s="67">
        <v>83028</v>
      </c>
      <c r="M55" s="67">
        <v>0</v>
      </c>
      <c r="N55" s="67">
        <v>47328</v>
      </c>
      <c r="O55" s="67">
        <v>83028</v>
      </c>
      <c r="P55" s="67">
        <v>128087</v>
      </c>
      <c r="Q55" s="67">
        <v>184632</v>
      </c>
      <c r="R55" s="67">
        <v>48191</v>
      </c>
      <c r="S55" s="67">
        <v>97823</v>
      </c>
      <c r="T55" s="67">
        <v>164418</v>
      </c>
      <c r="U55" s="67">
        <v>0</v>
      </c>
      <c r="V55" s="67">
        <v>44515</v>
      </c>
      <c r="W55" s="67">
        <v>91746</v>
      </c>
      <c r="X55" s="67">
        <v>149609</v>
      </c>
      <c r="Y55" s="67">
        <v>0</v>
      </c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</row>
    <row r="56" spans="1:49" s="89" customFormat="1" hidden="1" outlineLevel="1" x14ac:dyDescent="0.25">
      <c r="A56" s="16" t="s">
        <v>182</v>
      </c>
      <c r="B56" s="68">
        <v>205</v>
      </c>
      <c r="C56" s="68">
        <v>177</v>
      </c>
      <c r="D56" s="68">
        <v>188</v>
      </c>
      <c r="E56" s="68">
        <v>157</v>
      </c>
      <c r="F56" s="68" t="s">
        <v>3</v>
      </c>
      <c r="G56" s="68">
        <v>178</v>
      </c>
      <c r="H56" s="68">
        <v>207</v>
      </c>
      <c r="I56" s="68">
        <v>167</v>
      </c>
      <c r="J56" s="68">
        <v>168</v>
      </c>
      <c r="K56" s="68">
        <v>183</v>
      </c>
      <c r="L56" s="68">
        <v>4243</v>
      </c>
      <c r="M56" s="68">
        <v>157</v>
      </c>
      <c r="N56" s="68">
        <v>4399</v>
      </c>
      <c r="O56" s="68">
        <v>4243</v>
      </c>
      <c r="P56" s="68">
        <v>4148</v>
      </c>
      <c r="Q56" s="68">
        <v>4042</v>
      </c>
      <c r="R56" s="68">
        <v>3911</v>
      </c>
      <c r="S56" s="68">
        <v>6482</v>
      </c>
      <c r="T56" s="68">
        <v>6535</v>
      </c>
      <c r="U56" s="68">
        <v>6617</v>
      </c>
      <c r="V56" s="68">
        <v>6614</v>
      </c>
      <c r="W56" s="68">
        <v>6748</v>
      </c>
      <c r="X56" s="68">
        <v>6543</v>
      </c>
      <c r="Y56" s="68">
        <v>6788</v>
      </c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7"/>
      <c r="AQ56" s="67"/>
      <c r="AR56" s="67"/>
      <c r="AS56" s="67"/>
      <c r="AT56" s="67"/>
      <c r="AU56" s="67"/>
      <c r="AV56" s="67"/>
      <c r="AW56" s="67"/>
    </row>
    <row r="57" spans="1:49" hidden="1" outlineLevel="1" x14ac:dyDescent="0.25">
      <c r="A57" s="22" t="s">
        <v>183</v>
      </c>
      <c r="B57" s="69">
        <v>2021064</v>
      </c>
      <c r="C57" s="69">
        <v>2032093</v>
      </c>
      <c r="D57" s="69">
        <v>2159021</v>
      </c>
      <c r="E57" s="69">
        <v>2294331</v>
      </c>
      <c r="F57" s="69">
        <v>2751091</v>
      </c>
      <c r="G57" s="69">
        <v>2825327</v>
      </c>
      <c r="H57" s="69">
        <v>2804576</v>
      </c>
      <c r="I57" s="69">
        <v>2897032</v>
      </c>
      <c r="J57" s="69">
        <v>3278740</v>
      </c>
      <c r="K57" s="69">
        <v>3202899</v>
      </c>
      <c r="L57" s="69">
        <v>4301495</v>
      </c>
      <c r="M57" s="69">
        <v>3572196</v>
      </c>
      <c r="N57" s="69">
        <v>4132593</v>
      </c>
      <c r="O57" s="69">
        <v>4301495</v>
      </c>
      <c r="P57" s="69">
        <v>4589691</v>
      </c>
      <c r="Q57" s="69">
        <v>4657949</v>
      </c>
      <c r="R57" s="69">
        <v>4633575</v>
      </c>
      <c r="S57" s="69">
        <v>4592684</v>
      </c>
      <c r="T57" s="69">
        <v>4849689</v>
      </c>
      <c r="U57" s="69">
        <v>4911344</v>
      </c>
      <c r="V57" s="69">
        <v>4721173</v>
      </c>
      <c r="W57" s="69">
        <v>4742270</v>
      </c>
      <c r="X57" s="69">
        <v>4910671</v>
      </c>
      <c r="Y57" s="69">
        <v>5057550</v>
      </c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</row>
    <row r="58" spans="1:49" hidden="1" outlineLevel="1" x14ac:dyDescent="0.25">
      <c r="A58" s="3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45"/>
      <c r="O58" s="45"/>
      <c r="P58" s="45"/>
      <c r="Q58" s="45"/>
      <c r="R58" s="45"/>
      <c r="S58" s="45"/>
      <c r="AN58" s="143"/>
      <c r="AO58" s="143"/>
    </row>
    <row r="59" spans="1:49" hidden="1" outlineLevel="1" x14ac:dyDescent="0.25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AN59" s="143"/>
      <c r="AO59" s="143"/>
    </row>
    <row r="60" spans="1:49" hidden="1" outlineLevel="1" x14ac:dyDescent="0.25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AN60" s="143"/>
      <c r="AO60" s="143"/>
    </row>
    <row r="61" spans="1:49" collapsed="1" x14ac:dyDescent="0.25">
      <c r="A61" s="117" t="s">
        <v>290</v>
      </c>
      <c r="B61" s="72" t="s">
        <v>39</v>
      </c>
      <c r="C61" s="72" t="s">
        <v>40</v>
      </c>
      <c r="D61" s="72" t="s">
        <v>41</v>
      </c>
      <c r="E61" s="72" t="s">
        <v>42</v>
      </c>
      <c r="F61" s="72" t="s">
        <v>43</v>
      </c>
      <c r="G61" s="72" t="s">
        <v>44</v>
      </c>
      <c r="H61" s="72" t="s">
        <v>45</v>
      </c>
      <c r="I61" s="72" t="s">
        <v>46</v>
      </c>
      <c r="J61" s="72" t="s">
        <v>47</v>
      </c>
      <c r="K61" s="72" t="s">
        <v>48</v>
      </c>
      <c r="L61" s="72" t="s">
        <v>49</v>
      </c>
      <c r="M61" s="72" t="s">
        <v>50</v>
      </c>
      <c r="N61" s="72" t="s">
        <v>51</v>
      </c>
      <c r="O61" s="72" t="s">
        <v>52</v>
      </c>
      <c r="P61" s="72" t="s">
        <v>53</v>
      </c>
      <c r="Q61" s="72" t="s">
        <v>54</v>
      </c>
      <c r="R61" s="72" t="s">
        <v>55</v>
      </c>
      <c r="S61" s="72" t="s">
        <v>56</v>
      </c>
      <c r="T61" s="72" t="s">
        <v>57</v>
      </c>
      <c r="U61" s="72" t="s">
        <v>58</v>
      </c>
      <c r="V61" s="72" t="s">
        <v>59</v>
      </c>
      <c r="W61" s="72" t="s">
        <v>60</v>
      </c>
      <c r="X61" s="72" t="s">
        <v>61</v>
      </c>
      <c r="Y61" s="72" t="s">
        <v>62</v>
      </c>
      <c r="Z61" s="72" t="s">
        <v>63</v>
      </c>
      <c r="AA61" s="72" t="s">
        <v>64</v>
      </c>
      <c r="AB61" s="72" t="s">
        <v>65</v>
      </c>
      <c r="AC61" s="72" t="s">
        <v>66</v>
      </c>
      <c r="AD61" s="72" t="s">
        <v>217</v>
      </c>
      <c r="AE61" s="134" t="s">
        <v>220</v>
      </c>
      <c r="AF61" s="134" t="s">
        <v>221</v>
      </c>
      <c r="AG61" s="134" t="s">
        <v>223</v>
      </c>
      <c r="AH61" s="134" t="str">
        <f t="shared" ref="AH61:AO61" si="5">AH1</f>
        <v>1Q18</v>
      </c>
      <c r="AI61" s="134" t="str">
        <f t="shared" si="5"/>
        <v>2Q18</v>
      </c>
      <c r="AJ61" s="134" t="str">
        <f t="shared" si="5"/>
        <v>3Q18</v>
      </c>
      <c r="AK61" s="134" t="str">
        <f t="shared" si="5"/>
        <v>4Q18</v>
      </c>
      <c r="AL61" s="134" t="str">
        <f t="shared" si="5"/>
        <v>1Q19</v>
      </c>
      <c r="AM61" s="134" t="str">
        <f t="shared" si="5"/>
        <v>2Q19</v>
      </c>
      <c r="AN61" s="134" t="str">
        <f t="shared" si="5"/>
        <v>3Q19</v>
      </c>
      <c r="AO61" s="134" t="str">
        <f t="shared" si="5"/>
        <v>4Q19</v>
      </c>
      <c r="AP61" s="134" t="str">
        <f t="shared" ref="AP61:AQ61" si="6">AP1</f>
        <v>1Q20</v>
      </c>
      <c r="AQ61" s="134" t="str">
        <f t="shared" si="6"/>
        <v>2Q20</v>
      </c>
      <c r="AR61" s="134" t="str">
        <f t="shared" ref="AR61:AV61" si="7">AR1</f>
        <v>3Q20</v>
      </c>
      <c r="AS61" s="134" t="str">
        <f t="shared" si="7"/>
        <v>4Q20</v>
      </c>
      <c r="AT61" s="134" t="str">
        <f t="shared" si="7"/>
        <v>1Q21</v>
      </c>
      <c r="AU61" s="134" t="str">
        <f t="shared" si="7"/>
        <v>2Q21</v>
      </c>
      <c r="AV61" s="134" t="str">
        <f t="shared" si="7"/>
        <v>3Q21</v>
      </c>
      <c r="AW61" s="134" t="str">
        <f t="shared" ref="AW61" si="8">AW1</f>
        <v>4Q21</v>
      </c>
    </row>
    <row r="62" spans="1:49" s="102" customFormat="1" x14ac:dyDescent="0.25">
      <c r="A62" s="16" t="s">
        <v>137</v>
      </c>
      <c r="B62" s="38">
        <v>662316</v>
      </c>
      <c r="C62" s="38">
        <v>619116</v>
      </c>
      <c r="D62" s="38">
        <v>668308</v>
      </c>
      <c r="E62" s="38">
        <v>723472</v>
      </c>
      <c r="F62" s="38">
        <v>1090149</v>
      </c>
      <c r="G62" s="38">
        <v>1041299</v>
      </c>
      <c r="H62" s="38">
        <v>935768</v>
      </c>
      <c r="I62" s="38">
        <v>837686</v>
      </c>
      <c r="J62" s="38">
        <v>1159586</v>
      </c>
      <c r="K62" s="38">
        <v>962544</v>
      </c>
      <c r="L62" s="38">
        <v>1404090</v>
      </c>
      <c r="M62" s="38">
        <v>1063686</v>
      </c>
      <c r="N62" s="38">
        <v>1422810</v>
      </c>
      <c r="O62" s="38">
        <v>1404090</v>
      </c>
      <c r="P62" s="38">
        <v>1446068</v>
      </c>
      <c r="Q62" s="38">
        <v>1293900</v>
      </c>
      <c r="R62" s="38">
        <v>1153691</v>
      </c>
      <c r="S62" s="38">
        <v>787795</v>
      </c>
      <c r="T62" s="38">
        <v>964488</v>
      </c>
      <c r="U62" s="38">
        <v>900267</v>
      </c>
      <c r="V62" s="38">
        <v>623062</v>
      </c>
      <c r="W62" s="38">
        <v>571245</v>
      </c>
      <c r="X62" s="38">
        <v>647895</v>
      </c>
      <c r="Y62" s="38">
        <v>625173</v>
      </c>
      <c r="Z62" s="38">
        <v>527350</v>
      </c>
      <c r="AA62" s="38">
        <v>538759</v>
      </c>
      <c r="AB62" s="38">
        <v>707845</v>
      </c>
      <c r="AC62" s="38">
        <v>722141</v>
      </c>
      <c r="AD62" s="38">
        <v>509401</v>
      </c>
      <c r="AE62" s="38">
        <v>502703</v>
      </c>
      <c r="AF62" s="38">
        <v>742693</v>
      </c>
      <c r="AG62" s="38">
        <v>657483</v>
      </c>
      <c r="AH62" s="38">
        <v>521571</v>
      </c>
      <c r="AI62" s="38">
        <v>787608</v>
      </c>
      <c r="AJ62" s="38">
        <v>739526</v>
      </c>
      <c r="AK62" s="38">
        <v>839215</v>
      </c>
      <c r="AL62" s="38">
        <v>793353</v>
      </c>
      <c r="AM62" s="38">
        <v>833943</v>
      </c>
      <c r="AN62" s="38">
        <v>932509</v>
      </c>
      <c r="AO62" s="38">
        <v>1140812</v>
      </c>
      <c r="AP62" s="38">
        <v>1031861</v>
      </c>
      <c r="AQ62" s="38">
        <v>1382142</v>
      </c>
      <c r="AR62" s="38">
        <v>1334901</v>
      </c>
      <c r="AS62" s="38">
        <v>1814998</v>
      </c>
      <c r="AT62" s="38">
        <v>1764042</v>
      </c>
      <c r="AU62" s="38">
        <v>1594010</v>
      </c>
      <c r="AV62" s="38">
        <v>1760053</v>
      </c>
      <c r="AW62" s="38">
        <v>2125968</v>
      </c>
    </row>
    <row r="63" spans="1:49" x14ac:dyDescent="0.25">
      <c r="A63" s="129" t="s">
        <v>184</v>
      </c>
      <c r="B63" s="26">
        <v>618027</v>
      </c>
      <c r="C63" s="26">
        <v>557788</v>
      </c>
      <c r="D63" s="26">
        <v>592831</v>
      </c>
      <c r="E63" s="26">
        <v>628246</v>
      </c>
      <c r="F63" s="26">
        <v>1004289</v>
      </c>
      <c r="G63" s="26">
        <v>942908</v>
      </c>
      <c r="H63" s="26">
        <v>830561</v>
      </c>
      <c r="I63" s="26">
        <v>721488</v>
      </c>
      <c r="J63" s="26">
        <v>1048966</v>
      </c>
      <c r="K63" s="26">
        <v>784842</v>
      </c>
      <c r="L63" s="26">
        <v>1261990</v>
      </c>
      <c r="M63" s="26">
        <v>929742</v>
      </c>
      <c r="N63" s="26">
        <v>1281906</v>
      </c>
      <c r="O63" s="26">
        <v>1261990</v>
      </c>
      <c r="P63" s="26">
        <v>1280712</v>
      </c>
      <c r="Q63" s="26">
        <v>1057145</v>
      </c>
      <c r="R63" s="26">
        <v>942703</v>
      </c>
      <c r="S63" s="26">
        <v>560430</v>
      </c>
      <c r="T63" s="26">
        <v>682059</v>
      </c>
      <c r="U63" s="26">
        <v>656490</v>
      </c>
      <c r="V63" s="26">
        <v>411449</v>
      </c>
      <c r="W63" s="26">
        <v>368580</v>
      </c>
      <c r="X63" s="26">
        <v>419859</v>
      </c>
      <c r="Y63" s="26">
        <v>392936</v>
      </c>
      <c r="Z63" s="26">
        <v>291091</v>
      </c>
      <c r="AA63" s="26">
        <v>300511</v>
      </c>
      <c r="AB63" s="26">
        <v>465718</v>
      </c>
      <c r="AC63" s="26">
        <v>523857</v>
      </c>
      <c r="AD63" s="26">
        <v>330410</v>
      </c>
      <c r="AE63" s="26">
        <v>323899</v>
      </c>
      <c r="AF63" s="26">
        <v>524713</v>
      </c>
      <c r="AG63" s="26">
        <v>452827</v>
      </c>
      <c r="AH63" s="26">
        <v>337494</v>
      </c>
      <c r="AI63" s="26">
        <v>595356</v>
      </c>
      <c r="AJ63" s="26">
        <v>563071</v>
      </c>
      <c r="AK63" s="26">
        <v>652371</v>
      </c>
      <c r="AL63" s="26">
        <v>616604</v>
      </c>
      <c r="AM63" s="26">
        <v>650036</v>
      </c>
      <c r="AN63" s="26">
        <v>681161</v>
      </c>
      <c r="AO63" s="26">
        <v>969584</v>
      </c>
      <c r="AP63" s="26">
        <v>901852</v>
      </c>
      <c r="AQ63" s="26">
        <v>1137336</v>
      </c>
      <c r="AR63" s="26">
        <v>1101680</v>
      </c>
      <c r="AS63" s="26">
        <v>1571202</v>
      </c>
      <c r="AT63" s="26">
        <v>1507509</v>
      </c>
      <c r="AU63" s="26">
        <v>1294879</v>
      </c>
      <c r="AV63" s="26">
        <v>1454932</v>
      </c>
      <c r="AW63" s="26">
        <v>1790137</v>
      </c>
    </row>
    <row r="64" spans="1:49" x14ac:dyDescent="0.25">
      <c r="A64" s="129" t="s">
        <v>139</v>
      </c>
      <c r="B64" s="67">
        <v>28477</v>
      </c>
      <c r="C64" s="67">
        <v>41462</v>
      </c>
      <c r="D64" s="67">
        <v>52982</v>
      </c>
      <c r="E64" s="67">
        <v>70319</v>
      </c>
      <c r="F64" s="67">
        <v>66611</v>
      </c>
      <c r="G64" s="67">
        <v>75206</v>
      </c>
      <c r="H64" s="67">
        <v>83514</v>
      </c>
      <c r="I64" s="67">
        <v>90021</v>
      </c>
      <c r="J64" s="67">
        <v>80732</v>
      </c>
      <c r="K64" s="67">
        <v>81373</v>
      </c>
      <c r="L64" s="67">
        <v>102092</v>
      </c>
      <c r="M64" s="67">
        <v>93206</v>
      </c>
      <c r="N64" s="67">
        <v>94875</v>
      </c>
      <c r="O64" s="67">
        <v>102092</v>
      </c>
      <c r="P64" s="67">
        <v>109055</v>
      </c>
      <c r="Q64" s="67">
        <v>193428</v>
      </c>
      <c r="R64" s="67">
        <v>177731</v>
      </c>
      <c r="S64" s="67">
        <v>183303</v>
      </c>
      <c r="T64" s="67">
        <v>203223</v>
      </c>
      <c r="U64" s="67">
        <v>186650</v>
      </c>
      <c r="V64" s="67">
        <v>148554</v>
      </c>
      <c r="W64" s="67">
        <v>137769</v>
      </c>
      <c r="X64" s="67">
        <v>165875</v>
      </c>
      <c r="Y64" s="67">
        <v>176220</v>
      </c>
      <c r="Z64" s="67">
        <v>172719</v>
      </c>
      <c r="AA64" s="67">
        <v>179965</v>
      </c>
      <c r="AB64" s="67">
        <v>172328</v>
      </c>
      <c r="AC64" s="67">
        <v>154497</v>
      </c>
      <c r="AD64" s="67">
        <v>123595</v>
      </c>
      <c r="AE64" s="67">
        <v>132708</v>
      </c>
      <c r="AF64" s="67">
        <v>143587</v>
      </c>
      <c r="AG64" s="67">
        <v>144139</v>
      </c>
      <c r="AH64" s="67">
        <v>118096</v>
      </c>
      <c r="AI64" s="67">
        <v>132722</v>
      </c>
      <c r="AJ64" s="67">
        <v>124077</v>
      </c>
      <c r="AK64" s="67">
        <v>134895</v>
      </c>
      <c r="AL64" s="67">
        <v>106236</v>
      </c>
      <c r="AM64" s="67">
        <v>116716</v>
      </c>
      <c r="AN64" s="67">
        <v>135820</v>
      </c>
      <c r="AO64" s="67">
        <v>133216</v>
      </c>
      <c r="AP64" s="67">
        <v>70565</v>
      </c>
      <c r="AQ64" s="67">
        <v>193453</v>
      </c>
      <c r="AR64" s="67">
        <v>189226</v>
      </c>
      <c r="AS64" s="67">
        <v>205370</v>
      </c>
      <c r="AT64" s="67">
        <v>186182</v>
      </c>
      <c r="AU64" s="67">
        <v>216958</v>
      </c>
      <c r="AV64" s="67">
        <v>235605</v>
      </c>
      <c r="AW64" s="67">
        <v>266812</v>
      </c>
    </row>
    <row r="65" spans="1:63" x14ac:dyDescent="0.25">
      <c r="A65" s="129" t="s">
        <v>140</v>
      </c>
      <c r="B65" s="67">
        <v>9023</v>
      </c>
      <c r="C65" s="67">
        <v>10511</v>
      </c>
      <c r="D65" s="67">
        <v>11191</v>
      </c>
      <c r="E65" s="67">
        <v>13589</v>
      </c>
      <c r="F65" s="67">
        <v>12883</v>
      </c>
      <c r="G65" s="67">
        <v>15099</v>
      </c>
      <c r="H65" s="67">
        <v>13683</v>
      </c>
      <c r="I65" s="67">
        <v>19586</v>
      </c>
      <c r="J65" s="67">
        <v>17834</v>
      </c>
      <c r="K65" s="67">
        <v>26630</v>
      </c>
      <c r="L65" s="67">
        <v>25882</v>
      </c>
      <c r="M65" s="67">
        <v>30321</v>
      </c>
      <c r="N65" s="67">
        <v>31698</v>
      </c>
      <c r="O65" s="67">
        <v>25882</v>
      </c>
      <c r="P65" s="67">
        <v>26612</v>
      </c>
      <c r="Q65" s="67">
        <v>33724</v>
      </c>
      <c r="R65" s="67">
        <v>21744</v>
      </c>
      <c r="S65" s="67">
        <v>25425</v>
      </c>
      <c r="T65" s="67">
        <v>41745</v>
      </c>
      <c r="U65" s="67">
        <v>27951</v>
      </c>
      <c r="V65" s="67">
        <v>26264</v>
      </c>
      <c r="W65" s="67">
        <v>26960</v>
      </c>
      <c r="X65" s="67">
        <v>25518</v>
      </c>
      <c r="Y65" s="67">
        <v>21944</v>
      </c>
      <c r="Z65" s="67">
        <v>21230</v>
      </c>
      <c r="AA65" s="67">
        <v>19497</v>
      </c>
      <c r="AB65" s="67">
        <v>24289</v>
      </c>
      <c r="AC65" s="67">
        <v>23133</v>
      </c>
      <c r="AD65" s="67">
        <v>22085</v>
      </c>
      <c r="AE65" s="67">
        <v>20803</v>
      </c>
      <c r="AF65" s="67">
        <v>41621</v>
      </c>
      <c r="AG65" s="67">
        <v>43317</v>
      </c>
      <c r="AH65" s="67">
        <v>39344</v>
      </c>
      <c r="AI65" s="67">
        <v>35404</v>
      </c>
      <c r="AJ65" s="67">
        <v>30030</v>
      </c>
      <c r="AK65" s="67">
        <v>32690</v>
      </c>
      <c r="AL65" s="67">
        <v>34655</v>
      </c>
      <c r="AM65" s="67">
        <v>35114</v>
      </c>
      <c r="AN65" s="67">
        <v>31509</v>
      </c>
      <c r="AO65" s="67">
        <v>21133</v>
      </c>
      <c r="AP65" s="67">
        <v>29723</v>
      </c>
      <c r="AQ65" s="67">
        <v>23412</v>
      </c>
      <c r="AR65" s="67">
        <v>17345</v>
      </c>
      <c r="AS65" s="67">
        <v>17902</v>
      </c>
      <c r="AT65" s="67">
        <v>24407</v>
      </c>
      <c r="AU65" s="67">
        <v>22055</v>
      </c>
      <c r="AV65" s="67">
        <v>30917</v>
      </c>
      <c r="AW65" s="67">
        <v>29406</v>
      </c>
    </row>
    <row r="66" spans="1:63" x14ac:dyDescent="0.25">
      <c r="A66" s="129" t="s">
        <v>141</v>
      </c>
      <c r="B66" s="67">
        <v>67</v>
      </c>
      <c r="C66" s="67">
        <v>119</v>
      </c>
      <c r="D66" s="67">
        <v>20</v>
      </c>
      <c r="E66" s="67">
        <v>651</v>
      </c>
      <c r="F66" s="67">
        <v>2129</v>
      </c>
      <c r="G66" s="67">
        <v>1933</v>
      </c>
      <c r="H66" s="67">
        <v>1413</v>
      </c>
      <c r="I66" s="67">
        <v>216</v>
      </c>
      <c r="J66" s="67">
        <v>4145</v>
      </c>
      <c r="K66" s="67">
        <v>3626</v>
      </c>
      <c r="L66" s="67">
        <v>2901</v>
      </c>
      <c r="M66" s="67">
        <v>522</v>
      </c>
      <c r="N66" s="67">
        <v>3761</v>
      </c>
      <c r="O66" s="67">
        <v>2901</v>
      </c>
      <c r="P66" s="67">
        <v>1207</v>
      </c>
      <c r="Q66" s="67">
        <v>627</v>
      </c>
      <c r="R66" s="67">
        <v>2681</v>
      </c>
      <c r="S66" s="67">
        <v>8757</v>
      </c>
      <c r="T66" s="67">
        <v>4255</v>
      </c>
      <c r="U66" s="67">
        <v>6431</v>
      </c>
      <c r="V66" s="67">
        <v>11913</v>
      </c>
      <c r="W66" s="67">
        <v>10063</v>
      </c>
      <c r="X66" s="67">
        <v>8360</v>
      </c>
      <c r="Y66" s="67">
        <v>6844</v>
      </c>
      <c r="Z66" s="67">
        <v>14138</v>
      </c>
      <c r="AA66" s="67">
        <v>11901</v>
      </c>
      <c r="AB66" s="67">
        <v>9494</v>
      </c>
      <c r="AC66" s="67">
        <v>7753</v>
      </c>
      <c r="AD66" s="67">
        <v>15069</v>
      </c>
      <c r="AE66" s="67">
        <v>12213</v>
      </c>
      <c r="AF66" s="67">
        <v>10241</v>
      </c>
      <c r="AG66" s="67">
        <v>7061</v>
      </c>
      <c r="AH66" s="67">
        <v>15038</v>
      </c>
      <c r="AI66" s="67">
        <v>12119</v>
      </c>
      <c r="AJ66" s="67">
        <v>9308</v>
      </c>
      <c r="AK66" s="67">
        <v>7263</v>
      </c>
      <c r="AL66" s="67">
        <v>16351</v>
      </c>
      <c r="AM66" s="67">
        <v>12857</v>
      </c>
      <c r="AN66" s="67">
        <v>9740</v>
      </c>
      <c r="AO66" s="67">
        <v>6441</v>
      </c>
      <c r="AP66" s="67">
        <v>17311</v>
      </c>
      <c r="AQ66" s="67">
        <v>13431</v>
      </c>
      <c r="AR66" s="67">
        <v>9873</v>
      </c>
      <c r="AS66" s="67">
        <v>6408</v>
      </c>
      <c r="AT66" s="67">
        <v>19476</v>
      </c>
      <c r="AU66" s="67">
        <v>12129</v>
      </c>
      <c r="AV66" s="67">
        <v>10066</v>
      </c>
      <c r="AW66" s="67">
        <v>8562</v>
      </c>
    </row>
    <row r="67" spans="1:63" x14ac:dyDescent="0.25">
      <c r="A67" s="130" t="s">
        <v>142</v>
      </c>
      <c r="B67" s="61">
        <v>6722</v>
      </c>
      <c r="C67" s="61">
        <v>9236</v>
      </c>
      <c r="D67" s="61">
        <v>11284</v>
      </c>
      <c r="E67" s="61">
        <v>10667</v>
      </c>
      <c r="F67" s="61">
        <v>4237</v>
      </c>
      <c r="G67" s="61">
        <v>6153</v>
      </c>
      <c r="H67" s="61">
        <v>6597</v>
      </c>
      <c r="I67" s="61">
        <v>6375</v>
      </c>
      <c r="J67" s="61">
        <v>7909</v>
      </c>
      <c r="K67" s="61">
        <v>66073</v>
      </c>
      <c r="L67" s="61">
        <v>11225</v>
      </c>
      <c r="M67" s="61">
        <v>9895</v>
      </c>
      <c r="N67" s="61">
        <v>10570</v>
      </c>
      <c r="O67" s="61">
        <v>11225</v>
      </c>
      <c r="P67" s="61">
        <v>28482</v>
      </c>
      <c r="Q67" s="61">
        <v>8976</v>
      </c>
      <c r="R67" s="61">
        <v>8832</v>
      </c>
      <c r="S67" s="61">
        <v>9880</v>
      </c>
      <c r="T67" s="61">
        <v>33206</v>
      </c>
      <c r="U67" s="61">
        <v>22745</v>
      </c>
      <c r="V67" s="61">
        <v>24882</v>
      </c>
      <c r="W67" s="61">
        <v>27873</v>
      </c>
      <c r="X67" s="61">
        <v>28283</v>
      </c>
      <c r="Y67" s="61">
        <v>27229</v>
      </c>
      <c r="Z67" s="61">
        <v>28172</v>
      </c>
      <c r="AA67" s="61">
        <v>26885</v>
      </c>
      <c r="AB67" s="61">
        <v>36016</v>
      </c>
      <c r="AC67" s="61">
        <v>12901</v>
      </c>
      <c r="AD67" s="61">
        <v>18242</v>
      </c>
      <c r="AE67" s="61">
        <v>13080</v>
      </c>
      <c r="AF67" s="61">
        <v>22531</v>
      </c>
      <c r="AG67" s="61">
        <v>10139</v>
      </c>
      <c r="AH67" s="61">
        <v>11599</v>
      </c>
      <c r="AI67" s="61">
        <v>12007</v>
      </c>
      <c r="AJ67" s="61">
        <v>13040</v>
      </c>
      <c r="AK67" s="61">
        <v>11996</v>
      </c>
      <c r="AL67" s="61">
        <v>19507</v>
      </c>
      <c r="AM67" s="61">
        <v>19220</v>
      </c>
      <c r="AN67" s="61">
        <v>74279</v>
      </c>
      <c r="AO67" s="61">
        <v>10438</v>
      </c>
      <c r="AP67" s="61">
        <v>12410</v>
      </c>
      <c r="AQ67" s="61">
        <v>14510</v>
      </c>
      <c r="AR67" s="61">
        <v>16777</v>
      </c>
      <c r="AS67" s="61">
        <v>14116</v>
      </c>
      <c r="AT67" s="61">
        <v>26468</v>
      </c>
      <c r="AU67" s="61">
        <v>47989</v>
      </c>
      <c r="AV67" s="61">
        <v>28533</v>
      </c>
      <c r="AW67" s="61">
        <v>31051</v>
      </c>
    </row>
    <row r="68" spans="1:63" s="89" customFormat="1" x14ac:dyDescent="0.25">
      <c r="A68" s="16" t="s">
        <v>143</v>
      </c>
      <c r="B68" s="68">
        <v>1358748</v>
      </c>
      <c r="C68" s="68">
        <v>1412977</v>
      </c>
      <c r="D68" s="68">
        <v>1490713</v>
      </c>
      <c r="E68" s="68">
        <v>1570859</v>
      </c>
      <c r="F68" s="68">
        <v>1660942</v>
      </c>
      <c r="G68" s="68">
        <v>1784028</v>
      </c>
      <c r="H68" s="68">
        <v>1868808</v>
      </c>
      <c r="I68" s="68">
        <v>2059346</v>
      </c>
      <c r="J68" s="68">
        <v>2119154</v>
      </c>
      <c r="K68" s="68">
        <v>2240355</v>
      </c>
      <c r="L68" s="68">
        <v>2846446</v>
      </c>
      <c r="M68" s="68">
        <v>2466464</v>
      </c>
      <c r="N68" s="68">
        <v>2646932</v>
      </c>
      <c r="O68" s="68">
        <v>2846446</v>
      </c>
      <c r="P68" s="68">
        <v>3102290</v>
      </c>
      <c r="Q68" s="68">
        <v>3324923</v>
      </c>
      <c r="R68" s="68">
        <v>3441895</v>
      </c>
      <c r="S68" s="68">
        <v>3804568</v>
      </c>
      <c r="T68" s="68">
        <v>3885221</v>
      </c>
      <c r="U68" s="68">
        <v>4010701</v>
      </c>
      <c r="V68" s="68">
        <v>4097579</v>
      </c>
      <c r="W68" s="68">
        <v>4170408</v>
      </c>
      <c r="X68" s="68">
        <v>4262165</v>
      </c>
      <c r="Y68" s="68">
        <v>4431845</v>
      </c>
      <c r="Z68" s="68">
        <v>4457707</v>
      </c>
      <c r="AA68" s="68">
        <v>4461485</v>
      </c>
      <c r="AB68" s="68">
        <v>4487977</v>
      </c>
      <c r="AC68" s="68">
        <v>4428793</v>
      </c>
      <c r="AD68" s="68">
        <v>4527723</v>
      </c>
      <c r="AE68" s="68">
        <v>4531646</v>
      </c>
      <c r="AF68" s="68">
        <v>4530111</v>
      </c>
      <c r="AG68" s="68">
        <v>4392902</v>
      </c>
      <c r="AH68" s="68">
        <v>4393534</v>
      </c>
      <c r="AI68" s="68">
        <v>4397178</v>
      </c>
      <c r="AJ68" s="68">
        <v>4411086</v>
      </c>
      <c r="AK68" s="68">
        <v>4450988</v>
      </c>
      <c r="AL68" s="68">
        <v>4455416</v>
      </c>
      <c r="AM68" s="68">
        <v>4452019</v>
      </c>
      <c r="AN68" s="68">
        <v>4393090</v>
      </c>
      <c r="AO68" s="68">
        <v>4488081</v>
      </c>
      <c r="AP68" s="68">
        <v>4864048</v>
      </c>
      <c r="AQ68" s="68">
        <v>4863766</v>
      </c>
      <c r="AR68" s="68">
        <v>4959758</v>
      </c>
      <c r="AS68" s="68">
        <v>5050049</v>
      </c>
      <c r="AT68" s="68">
        <v>5063987</v>
      </c>
      <c r="AU68" s="68">
        <v>5437193</v>
      </c>
      <c r="AV68" s="68">
        <v>5293937</v>
      </c>
      <c r="AW68" s="68">
        <v>5011844</v>
      </c>
    </row>
    <row r="69" spans="1:63" s="89" customFormat="1" x14ac:dyDescent="0.25">
      <c r="A69" s="131" t="s">
        <v>144</v>
      </c>
      <c r="B69" s="68">
        <v>92825</v>
      </c>
      <c r="C69" s="68">
        <v>104964</v>
      </c>
      <c r="D69" s="68">
        <v>115511</v>
      </c>
      <c r="E69" s="68">
        <v>50280</v>
      </c>
      <c r="F69" s="68">
        <v>46588</v>
      </c>
      <c r="G69" s="68">
        <v>72232</v>
      </c>
      <c r="H69" s="68">
        <v>85834</v>
      </c>
      <c r="I69" s="68">
        <v>83478</v>
      </c>
      <c r="J69" s="68">
        <v>82811</v>
      </c>
      <c r="K69" s="68">
        <v>126260</v>
      </c>
      <c r="L69" s="68">
        <v>258534</v>
      </c>
      <c r="M69" s="68">
        <v>240933</v>
      </c>
      <c r="N69" s="68">
        <v>266200</v>
      </c>
      <c r="O69" s="68">
        <v>258534</v>
      </c>
      <c r="P69" s="68">
        <v>295731</v>
      </c>
      <c r="Q69" s="68">
        <v>195231</v>
      </c>
      <c r="R69" s="68">
        <v>205556</v>
      </c>
      <c r="S69" s="68">
        <v>188548</v>
      </c>
      <c r="T69" s="68">
        <v>196771</v>
      </c>
      <c r="U69" s="68">
        <v>224812</v>
      </c>
      <c r="V69" s="68">
        <v>255416</v>
      </c>
      <c r="W69" s="68">
        <v>270491</v>
      </c>
      <c r="X69" s="68">
        <v>274424</v>
      </c>
      <c r="Y69" s="68">
        <v>292333</v>
      </c>
      <c r="Z69" s="68">
        <v>288611</v>
      </c>
      <c r="AA69" s="68">
        <v>297452</v>
      </c>
      <c r="AB69" s="68">
        <v>325100</v>
      </c>
      <c r="AC69" s="67">
        <v>261201</v>
      </c>
      <c r="AD69" s="67">
        <v>348991</v>
      </c>
      <c r="AE69" s="67">
        <v>360254</v>
      </c>
      <c r="AF69" s="67">
        <v>363508</v>
      </c>
      <c r="AG69" s="67">
        <v>183690</v>
      </c>
      <c r="AH69" s="67">
        <v>177742</v>
      </c>
      <c r="AI69" s="67">
        <v>175268</v>
      </c>
      <c r="AJ69" s="67">
        <v>166846</v>
      </c>
      <c r="AK69" s="67">
        <v>174174</v>
      </c>
      <c r="AL69" s="67">
        <v>166964</v>
      </c>
      <c r="AM69" s="67">
        <v>168094</v>
      </c>
      <c r="AN69" s="67">
        <v>178409</v>
      </c>
      <c r="AO69" s="67">
        <v>214924</v>
      </c>
      <c r="AP69" s="67">
        <v>216969</v>
      </c>
      <c r="AQ69" s="67">
        <v>222368</v>
      </c>
      <c r="AR69" s="67">
        <v>330611</v>
      </c>
      <c r="AS69" s="67">
        <v>413434</v>
      </c>
      <c r="AT69" s="67">
        <v>429376</v>
      </c>
      <c r="AU69" s="67">
        <v>806865</v>
      </c>
      <c r="AV69" s="67">
        <v>651269</v>
      </c>
      <c r="AW69" s="67">
        <v>366796</v>
      </c>
    </row>
    <row r="70" spans="1:63" x14ac:dyDescent="0.25">
      <c r="A70" s="132" t="s">
        <v>218</v>
      </c>
      <c r="B70" s="67">
        <v>0</v>
      </c>
      <c r="C70" s="67">
        <v>0</v>
      </c>
      <c r="D70" s="67">
        <v>0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</v>
      </c>
      <c r="W70" s="67">
        <v>0</v>
      </c>
      <c r="X70" s="67">
        <v>0</v>
      </c>
      <c r="Y70" s="67">
        <v>0</v>
      </c>
      <c r="Z70" s="67">
        <v>0</v>
      </c>
      <c r="AA70" s="67">
        <v>0</v>
      </c>
      <c r="AB70" s="67">
        <v>0</v>
      </c>
      <c r="AC70" s="67">
        <v>33059</v>
      </c>
      <c r="AD70" s="67">
        <v>33724</v>
      </c>
      <c r="AE70" s="67">
        <v>35401</v>
      </c>
      <c r="AF70" s="67">
        <v>35936</v>
      </c>
      <c r="AG70" s="67">
        <v>36589</v>
      </c>
      <c r="AH70" s="67">
        <v>36802</v>
      </c>
      <c r="AI70" s="67">
        <v>36294</v>
      </c>
      <c r="AJ70" s="67">
        <v>36867</v>
      </c>
      <c r="AK70" s="67">
        <v>30932</v>
      </c>
      <c r="AL70" s="67">
        <v>31384</v>
      </c>
      <c r="AM70" s="67">
        <v>31848</v>
      </c>
      <c r="AN70" s="67">
        <v>32276</v>
      </c>
      <c r="AO70" s="67">
        <v>52976</v>
      </c>
      <c r="AP70" s="67">
        <v>58884</v>
      </c>
      <c r="AQ70" s="67">
        <v>60503</v>
      </c>
      <c r="AR70" s="67">
        <v>64573</v>
      </c>
      <c r="AS70" s="67">
        <v>102995</v>
      </c>
      <c r="AT70" s="67">
        <v>108108</v>
      </c>
      <c r="AU70" s="67">
        <v>482040</v>
      </c>
      <c r="AV70" s="67">
        <v>356484</v>
      </c>
      <c r="AW70" s="67">
        <v>49965</v>
      </c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</row>
    <row r="71" spans="1:63" x14ac:dyDescent="0.25">
      <c r="A71" s="132" t="s">
        <v>139</v>
      </c>
      <c r="B71" s="67">
        <v>28477</v>
      </c>
      <c r="C71" s="67">
        <v>41462</v>
      </c>
      <c r="D71" s="67">
        <v>52982</v>
      </c>
      <c r="E71" s="67">
        <v>20781</v>
      </c>
      <c r="F71" s="67">
        <v>20552</v>
      </c>
      <c r="G71" s="67">
        <v>31358</v>
      </c>
      <c r="H71" s="67">
        <v>30773</v>
      </c>
      <c r="I71" s="67">
        <v>28946</v>
      </c>
      <c r="J71" s="67">
        <v>27095</v>
      </c>
      <c r="K71" s="67">
        <v>56066</v>
      </c>
      <c r="L71" s="67">
        <v>72127</v>
      </c>
      <c r="M71" s="67">
        <v>63032</v>
      </c>
      <c r="N71" s="67">
        <v>98506</v>
      </c>
      <c r="O71" s="67">
        <v>72127</v>
      </c>
      <c r="P71" s="67">
        <v>73884</v>
      </c>
      <c r="Q71" s="67">
        <v>28986</v>
      </c>
      <c r="R71" s="67">
        <v>32254</v>
      </c>
      <c r="S71" s="67">
        <v>42561</v>
      </c>
      <c r="T71" s="67">
        <v>31331</v>
      </c>
      <c r="U71" s="67">
        <v>71575</v>
      </c>
      <c r="V71" s="67">
        <v>62969</v>
      </c>
      <c r="W71" s="67">
        <v>65701</v>
      </c>
      <c r="X71" s="67">
        <v>65798</v>
      </c>
      <c r="Y71" s="67">
        <v>83855</v>
      </c>
      <c r="Z71" s="67">
        <v>72228</v>
      </c>
      <c r="AA71" s="67">
        <v>72231</v>
      </c>
      <c r="AB71" s="67">
        <v>76917</v>
      </c>
      <c r="AC71" s="67">
        <v>84668</v>
      </c>
      <c r="AD71" s="67">
        <v>80206</v>
      </c>
      <c r="AE71" s="67">
        <v>79484</v>
      </c>
      <c r="AF71" s="67">
        <v>78922</v>
      </c>
      <c r="AG71" s="67">
        <v>22029</v>
      </c>
      <c r="AH71" s="67">
        <v>17112</v>
      </c>
      <c r="AI71" s="67">
        <v>16147</v>
      </c>
      <c r="AJ71" s="67">
        <v>16075</v>
      </c>
      <c r="AK71" s="67">
        <v>27498</v>
      </c>
      <c r="AL71" s="67">
        <v>25418</v>
      </c>
      <c r="AM71" s="67">
        <v>27962</v>
      </c>
      <c r="AN71" s="67">
        <v>34326</v>
      </c>
      <c r="AO71" s="67">
        <v>48651</v>
      </c>
      <c r="AP71" s="67">
        <v>41290</v>
      </c>
      <c r="AQ71" s="67">
        <v>38653</v>
      </c>
      <c r="AR71" s="67">
        <v>137662</v>
      </c>
      <c r="AS71" s="67">
        <v>164820</v>
      </c>
      <c r="AT71" s="67">
        <v>165986</v>
      </c>
      <c r="AU71" s="67">
        <v>180829</v>
      </c>
      <c r="AV71" s="67">
        <v>204823</v>
      </c>
      <c r="AW71" s="67">
        <v>232723</v>
      </c>
    </row>
    <row r="72" spans="1:63" x14ac:dyDescent="0.25">
      <c r="A72" s="132" t="s">
        <v>145</v>
      </c>
      <c r="B72" s="67">
        <v>8165</v>
      </c>
      <c r="C72" s="67">
        <v>8165</v>
      </c>
      <c r="D72" s="67">
        <v>8219</v>
      </c>
      <c r="E72" s="67">
        <v>8822</v>
      </c>
      <c r="F72" s="67">
        <v>8578</v>
      </c>
      <c r="G72" s="67">
        <v>9590</v>
      </c>
      <c r="H72" s="67">
        <v>9810</v>
      </c>
      <c r="I72" s="67">
        <v>9535</v>
      </c>
      <c r="J72" s="67">
        <v>10152</v>
      </c>
      <c r="K72" s="67">
        <v>11975</v>
      </c>
      <c r="L72" s="67">
        <v>17936</v>
      </c>
      <c r="M72" s="67">
        <v>15717</v>
      </c>
      <c r="N72" s="67">
        <v>17889</v>
      </c>
      <c r="O72" s="67">
        <v>17936</v>
      </c>
      <c r="P72" s="67">
        <v>19209</v>
      </c>
      <c r="Q72" s="67">
        <v>20572</v>
      </c>
      <c r="R72" s="67">
        <v>24185</v>
      </c>
      <c r="S72" s="67">
        <v>32781</v>
      </c>
      <c r="T72" s="67">
        <v>43849</v>
      </c>
      <c r="U72" s="67">
        <v>40214</v>
      </c>
      <c r="V72" s="67">
        <v>51478</v>
      </c>
      <c r="W72" s="67">
        <v>57993</v>
      </c>
      <c r="X72" s="67">
        <v>67399</v>
      </c>
      <c r="Y72" s="67">
        <v>68672</v>
      </c>
      <c r="Z72" s="67">
        <v>76647</v>
      </c>
      <c r="AA72" s="67">
        <v>88662</v>
      </c>
      <c r="AB72" s="67">
        <v>100806</v>
      </c>
      <c r="AC72" s="67">
        <v>25040</v>
      </c>
      <c r="AD72" s="67">
        <v>118727</v>
      </c>
      <c r="AE72" s="67">
        <v>126804</v>
      </c>
      <c r="AF72" s="67">
        <v>132991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</row>
    <row r="73" spans="1:63" x14ac:dyDescent="0.25">
      <c r="A73" s="132" t="s">
        <v>146</v>
      </c>
      <c r="B73" s="67">
        <v>32694</v>
      </c>
      <c r="C73" s="67">
        <v>38442</v>
      </c>
      <c r="D73" s="67">
        <v>36776</v>
      </c>
      <c r="E73" s="67">
        <v>15603</v>
      </c>
      <c r="F73" s="67">
        <v>12489</v>
      </c>
      <c r="G73" s="67">
        <v>26420</v>
      </c>
      <c r="H73" s="67">
        <v>39096</v>
      </c>
      <c r="I73" s="67">
        <v>38641</v>
      </c>
      <c r="J73" s="67">
        <v>40489</v>
      </c>
      <c r="K73" s="67">
        <v>52149</v>
      </c>
      <c r="L73" s="67">
        <v>89555</v>
      </c>
      <c r="M73" s="67">
        <v>124587</v>
      </c>
      <c r="N73" s="67">
        <v>125080</v>
      </c>
      <c r="O73" s="67">
        <v>89555</v>
      </c>
      <c r="P73" s="67">
        <v>83275</v>
      </c>
      <c r="Q73" s="67">
        <v>107433</v>
      </c>
      <c r="R73" s="67">
        <v>108059</v>
      </c>
      <c r="S73" s="67">
        <v>68827</v>
      </c>
      <c r="T73" s="67">
        <v>76021</v>
      </c>
      <c r="U73" s="67">
        <v>104626</v>
      </c>
      <c r="V73" s="67">
        <v>128209</v>
      </c>
      <c r="W73" s="67">
        <v>134097</v>
      </c>
      <c r="X73" s="67">
        <v>129731</v>
      </c>
      <c r="Y73" s="67">
        <v>130084</v>
      </c>
      <c r="Z73" s="67">
        <v>129977</v>
      </c>
      <c r="AA73" s="67">
        <v>126240</v>
      </c>
      <c r="AB73" s="67">
        <v>137114</v>
      </c>
      <c r="AC73" s="67">
        <v>101604</v>
      </c>
      <c r="AD73" s="67">
        <v>99683</v>
      </c>
      <c r="AE73" s="67">
        <v>101838</v>
      </c>
      <c r="AF73" s="67">
        <v>99166</v>
      </c>
      <c r="AG73" s="67">
        <v>75099</v>
      </c>
      <c r="AH73" s="67">
        <v>70976</v>
      </c>
      <c r="AI73" s="67">
        <v>69846</v>
      </c>
      <c r="AJ73" s="67">
        <v>58367</v>
      </c>
      <c r="AK73" s="67">
        <v>58134</v>
      </c>
      <c r="AL73" s="67">
        <v>49926</v>
      </c>
      <c r="AM73" s="67">
        <v>45341</v>
      </c>
      <c r="AN73" s="67">
        <v>46084</v>
      </c>
      <c r="AO73" s="67">
        <v>46078</v>
      </c>
      <c r="AP73" s="67">
        <v>46183</v>
      </c>
      <c r="AQ73" s="67">
        <v>53296</v>
      </c>
      <c r="AR73" s="67">
        <v>48674</v>
      </c>
      <c r="AS73" s="67">
        <v>57651</v>
      </c>
      <c r="AT73" s="67">
        <v>55488</v>
      </c>
      <c r="AU73" s="67">
        <v>46363</v>
      </c>
      <c r="AV73" s="67">
        <v>39764</v>
      </c>
      <c r="AW73" s="67">
        <v>33659</v>
      </c>
    </row>
    <row r="74" spans="1:63" x14ac:dyDescent="0.25">
      <c r="A74" s="133" t="s">
        <v>151</v>
      </c>
      <c r="B74" s="33">
        <v>17918</v>
      </c>
      <c r="C74" s="33">
        <v>7899</v>
      </c>
      <c r="D74" s="33">
        <v>6552</v>
      </c>
      <c r="E74" s="33">
        <v>5074</v>
      </c>
      <c r="F74" s="33">
        <v>4969</v>
      </c>
      <c r="G74" s="33">
        <v>4864</v>
      </c>
      <c r="H74" s="33">
        <v>6155</v>
      </c>
      <c r="I74" s="33">
        <v>6356</v>
      </c>
      <c r="J74" s="33">
        <v>5075</v>
      </c>
      <c r="K74" s="33">
        <v>6070</v>
      </c>
      <c r="L74" s="33">
        <v>78916</v>
      </c>
      <c r="M74" s="33">
        <v>37597</v>
      </c>
      <c r="N74" s="33">
        <v>24725</v>
      </c>
      <c r="O74" s="33">
        <v>78916</v>
      </c>
      <c r="P74" s="33">
        <v>119363</v>
      </c>
      <c r="Q74" s="33">
        <v>38240</v>
      </c>
      <c r="R74" s="33">
        <v>41058</v>
      </c>
      <c r="S74" s="33">
        <v>44379</v>
      </c>
      <c r="T74" s="33">
        <v>45570</v>
      </c>
      <c r="U74" s="33">
        <v>8397</v>
      </c>
      <c r="V74" s="33">
        <v>12760</v>
      </c>
      <c r="W74" s="33">
        <v>12700</v>
      </c>
      <c r="X74" s="33">
        <v>11496</v>
      </c>
      <c r="Y74" s="33">
        <v>9722</v>
      </c>
      <c r="Z74" s="33">
        <v>9759</v>
      </c>
      <c r="AA74" s="33">
        <v>10319</v>
      </c>
      <c r="AB74" s="33">
        <v>10263</v>
      </c>
      <c r="AC74" s="33">
        <v>16830</v>
      </c>
      <c r="AD74" s="33">
        <v>16651</v>
      </c>
      <c r="AE74" s="33">
        <v>16727</v>
      </c>
      <c r="AF74" s="33">
        <v>16493</v>
      </c>
      <c r="AG74" s="33">
        <v>49973</v>
      </c>
      <c r="AH74" s="33">
        <v>52852</v>
      </c>
      <c r="AI74" s="33">
        <v>52981</v>
      </c>
      <c r="AJ74" s="33">
        <v>55537</v>
      </c>
      <c r="AK74" s="33">
        <v>57610</v>
      </c>
      <c r="AL74" s="33">
        <v>60236</v>
      </c>
      <c r="AM74" s="33">
        <v>62943</v>
      </c>
      <c r="AN74" s="33">
        <v>65723</v>
      </c>
      <c r="AO74" s="33">
        <v>67219</v>
      </c>
      <c r="AP74" s="33">
        <v>70612</v>
      </c>
      <c r="AQ74" s="33">
        <v>69916</v>
      </c>
      <c r="AR74" s="33">
        <v>79702</v>
      </c>
      <c r="AS74" s="33">
        <v>87968</v>
      </c>
      <c r="AT74" s="33">
        <v>99794</v>
      </c>
      <c r="AU74" s="33">
        <v>97633</v>
      </c>
      <c r="AV74" s="33">
        <v>50198</v>
      </c>
      <c r="AW74" s="33">
        <v>50449</v>
      </c>
    </row>
    <row r="75" spans="1:63" x14ac:dyDescent="0.25">
      <c r="A75" s="132" t="s">
        <v>185</v>
      </c>
      <c r="B75" s="67">
        <v>5571</v>
      </c>
      <c r="C75" s="67">
        <v>8996</v>
      </c>
      <c r="D75" s="67">
        <v>10982</v>
      </c>
      <c r="E75" s="26" t="s">
        <v>3</v>
      </c>
      <c r="F75" s="26" t="s">
        <v>3</v>
      </c>
      <c r="G75" s="26" t="s">
        <v>3</v>
      </c>
      <c r="H75" s="26" t="s">
        <v>3</v>
      </c>
      <c r="I75" s="26" t="s">
        <v>3</v>
      </c>
      <c r="J75" s="26" t="s">
        <v>3</v>
      </c>
      <c r="K75" s="26" t="s">
        <v>3</v>
      </c>
      <c r="L75" s="26" t="s">
        <v>3</v>
      </c>
      <c r="M75" s="26" t="s">
        <v>3</v>
      </c>
      <c r="N75" s="26" t="s">
        <v>3</v>
      </c>
      <c r="O75" s="26" t="s">
        <v>3</v>
      </c>
      <c r="P75" s="26" t="s">
        <v>3</v>
      </c>
      <c r="Q75" s="26" t="s">
        <v>3</v>
      </c>
      <c r="R75" s="26" t="s">
        <v>3</v>
      </c>
      <c r="S75" s="26" t="s">
        <v>3</v>
      </c>
      <c r="T75" s="26" t="s">
        <v>3</v>
      </c>
      <c r="U75" s="26" t="s">
        <v>3</v>
      </c>
      <c r="V75" s="26" t="s">
        <v>3</v>
      </c>
      <c r="W75" s="26" t="s">
        <v>3</v>
      </c>
      <c r="X75" s="26" t="s">
        <v>3</v>
      </c>
      <c r="Y75" s="26" t="s">
        <v>3</v>
      </c>
      <c r="Z75" s="26" t="s">
        <v>3</v>
      </c>
      <c r="AA75" s="67">
        <v>72231</v>
      </c>
      <c r="AB75" s="67">
        <v>76917</v>
      </c>
      <c r="AC75" s="67">
        <v>0</v>
      </c>
      <c r="AD75" s="67">
        <v>0</v>
      </c>
      <c r="AE75" s="67">
        <v>0</v>
      </c>
      <c r="AF75" s="67">
        <v>0</v>
      </c>
      <c r="AG75" s="67">
        <v>0</v>
      </c>
      <c r="AH75" s="67">
        <v>0</v>
      </c>
      <c r="AI75" s="67">
        <v>0</v>
      </c>
      <c r="AJ75" s="67" t="s">
        <v>3</v>
      </c>
      <c r="AK75" s="67">
        <v>0</v>
      </c>
      <c r="AL75" s="67"/>
      <c r="AM75" s="67">
        <v>0</v>
      </c>
      <c r="AN75" s="67">
        <v>0</v>
      </c>
      <c r="AO75" s="67">
        <v>0</v>
      </c>
      <c r="AP75" s="67">
        <v>0</v>
      </c>
      <c r="AQ75" s="67">
        <v>0</v>
      </c>
      <c r="AR75" s="67"/>
      <c r="AS75" s="67"/>
      <c r="AT75" s="67"/>
      <c r="AU75" s="67"/>
      <c r="AV75" s="67"/>
      <c r="AW75" s="67"/>
    </row>
    <row r="76" spans="1:63" s="19" customFormat="1" x14ac:dyDescent="0.25">
      <c r="A76" s="31" t="s">
        <v>152</v>
      </c>
      <c r="B76" s="148">
        <v>651</v>
      </c>
      <c r="C76" s="148">
        <v>308</v>
      </c>
      <c r="D76" s="148">
        <v>441</v>
      </c>
      <c r="E76" s="148">
        <v>1400897</v>
      </c>
      <c r="F76" s="148">
        <v>1496669</v>
      </c>
      <c r="G76" s="148">
        <v>1593087</v>
      </c>
      <c r="H76" s="148">
        <v>1659787</v>
      </c>
      <c r="I76" s="148">
        <v>1846533</v>
      </c>
      <c r="J76" s="148">
        <v>1908961</v>
      </c>
      <c r="K76" s="148">
        <v>1985052</v>
      </c>
      <c r="L76" s="148">
        <v>2458519</v>
      </c>
      <c r="M76" s="148">
        <v>2094937</v>
      </c>
      <c r="N76" s="148">
        <v>2250622</v>
      </c>
      <c r="O76" s="148">
        <v>2458519</v>
      </c>
      <c r="P76" s="148">
        <v>2677854</v>
      </c>
      <c r="Q76" s="148">
        <v>3001086</v>
      </c>
      <c r="R76" s="148">
        <v>3110028</v>
      </c>
      <c r="S76" s="148">
        <v>3490105</v>
      </c>
      <c r="T76" s="148">
        <v>3563486</v>
      </c>
      <c r="U76" s="148">
        <v>3660875</v>
      </c>
      <c r="V76" s="148">
        <v>3717778</v>
      </c>
      <c r="W76" s="148">
        <v>3776994</v>
      </c>
      <c r="X76" s="148">
        <v>3865268</v>
      </c>
      <c r="Y76" s="148">
        <v>4017380</v>
      </c>
      <c r="Z76" s="148">
        <v>4041192</v>
      </c>
      <c r="AA76" s="148">
        <v>4038231</v>
      </c>
      <c r="AB76" s="148">
        <v>4038325</v>
      </c>
      <c r="AC76" s="35">
        <v>4044136</v>
      </c>
      <c r="AD76" s="35">
        <v>4056429</v>
      </c>
      <c r="AE76" s="35">
        <v>4050232</v>
      </c>
      <c r="AF76" s="35">
        <v>4046626</v>
      </c>
      <c r="AG76" s="35">
        <v>4088742</v>
      </c>
      <c r="AH76" s="35">
        <v>4095789</v>
      </c>
      <c r="AI76" s="35">
        <v>4101200</v>
      </c>
      <c r="AJ76" s="35">
        <v>4121816</v>
      </c>
      <c r="AK76" s="35">
        <v>4151153</v>
      </c>
      <c r="AL76" s="35">
        <v>4135684</v>
      </c>
      <c r="AM76" s="35">
        <v>4133004</v>
      </c>
      <c r="AN76" s="35">
        <v>4087767</v>
      </c>
      <c r="AO76" s="35">
        <v>4121330</v>
      </c>
      <c r="AP76" s="35">
        <v>4497622</v>
      </c>
      <c r="AQ76" s="35">
        <v>4494396</v>
      </c>
      <c r="AR76" s="35">
        <v>4487566</v>
      </c>
      <c r="AS76" s="35">
        <v>4494097</v>
      </c>
      <c r="AT76" s="35">
        <v>4490757</v>
      </c>
      <c r="AU76" s="35">
        <v>4484220</v>
      </c>
      <c r="AV76" s="35">
        <v>4487512</v>
      </c>
      <c r="AW76" s="35">
        <v>4489161</v>
      </c>
    </row>
    <row r="77" spans="1:63" x14ac:dyDescent="0.25">
      <c r="A77" s="132" t="s">
        <v>153</v>
      </c>
      <c r="B77" s="26" t="s">
        <v>3</v>
      </c>
      <c r="C77" s="26" t="s">
        <v>3</v>
      </c>
      <c r="D77" s="26" t="s">
        <v>3</v>
      </c>
      <c r="E77" s="26">
        <v>924</v>
      </c>
      <c r="F77" s="26" t="s">
        <v>3</v>
      </c>
      <c r="G77" s="26">
        <v>981</v>
      </c>
      <c r="H77" s="26">
        <v>899</v>
      </c>
      <c r="I77" s="26">
        <v>979</v>
      </c>
      <c r="J77" s="26">
        <v>979</v>
      </c>
      <c r="K77" s="26">
        <v>1058</v>
      </c>
      <c r="L77" s="26">
        <v>210071</v>
      </c>
      <c r="M77" s="26">
        <v>171764</v>
      </c>
      <c r="N77" s="26">
        <v>174940</v>
      </c>
      <c r="O77" s="26">
        <v>210071</v>
      </c>
      <c r="P77" s="26">
        <v>227286</v>
      </c>
      <c r="Q77" s="26">
        <v>228226</v>
      </c>
      <c r="R77" s="26">
        <v>228473</v>
      </c>
      <c r="S77" s="26">
        <v>13581</v>
      </c>
      <c r="T77" s="26">
        <v>13839</v>
      </c>
      <c r="U77" s="26">
        <v>13593</v>
      </c>
      <c r="V77" s="26">
        <v>13753</v>
      </c>
      <c r="W77" s="26">
        <v>13532</v>
      </c>
      <c r="X77" s="26">
        <v>13706</v>
      </c>
      <c r="Y77" s="26">
        <v>17373</v>
      </c>
      <c r="Z77" s="26">
        <v>18361</v>
      </c>
      <c r="AA77" s="26">
        <v>18584</v>
      </c>
      <c r="AB77" s="26">
        <v>18301</v>
      </c>
      <c r="AC77" s="26">
        <v>18334</v>
      </c>
      <c r="AD77" s="26">
        <v>19153</v>
      </c>
      <c r="AE77" s="26">
        <v>19397</v>
      </c>
      <c r="AF77" s="26">
        <v>19102</v>
      </c>
      <c r="AG77" s="26">
        <v>20597</v>
      </c>
      <c r="AH77" s="26">
        <v>20311</v>
      </c>
      <c r="AI77" s="26">
        <v>21371</v>
      </c>
      <c r="AJ77" s="26">
        <v>24173</v>
      </c>
      <c r="AK77" s="26">
        <v>29526</v>
      </c>
      <c r="AL77" s="26">
        <v>29560</v>
      </c>
      <c r="AM77" s="26">
        <v>29628</v>
      </c>
      <c r="AN77" s="26">
        <v>29715</v>
      </c>
      <c r="AO77" s="26">
        <v>30226</v>
      </c>
      <c r="AP77" s="26">
        <v>159476</v>
      </c>
      <c r="AQ77" s="26">
        <v>160282</v>
      </c>
      <c r="AR77" s="26">
        <v>161304</v>
      </c>
      <c r="AS77" s="26">
        <v>162696</v>
      </c>
      <c r="AT77" s="26">
        <v>164164</v>
      </c>
      <c r="AU77" s="26">
        <v>169174</v>
      </c>
      <c r="AV77" s="26">
        <v>169346</v>
      </c>
      <c r="AW77" s="26">
        <v>170040</v>
      </c>
    </row>
    <row r="78" spans="1:63" x14ac:dyDescent="0.25">
      <c r="A78" s="132" t="s">
        <v>154</v>
      </c>
      <c r="B78" s="67" t="s">
        <v>3</v>
      </c>
      <c r="C78" s="67" t="s">
        <v>3</v>
      </c>
      <c r="D78" s="67" t="s">
        <v>3</v>
      </c>
      <c r="E78" s="67">
        <v>1399973</v>
      </c>
      <c r="F78" s="67" t="s">
        <v>3</v>
      </c>
      <c r="G78" s="67">
        <v>1592106</v>
      </c>
      <c r="H78" s="67">
        <v>1658888</v>
      </c>
      <c r="I78" s="67">
        <v>1845554</v>
      </c>
      <c r="J78" s="67">
        <v>1907982</v>
      </c>
      <c r="K78" s="67">
        <v>1983994</v>
      </c>
      <c r="L78" s="67">
        <v>2248448</v>
      </c>
      <c r="M78" s="67">
        <v>1923173</v>
      </c>
      <c r="N78" s="67">
        <v>2075682</v>
      </c>
      <c r="O78" s="67">
        <v>2248448</v>
      </c>
      <c r="P78" s="67">
        <v>2450568</v>
      </c>
      <c r="Q78" s="67">
        <v>2772860</v>
      </c>
      <c r="R78" s="67">
        <v>2881555</v>
      </c>
      <c r="S78" s="67">
        <v>3476524</v>
      </c>
      <c r="T78" s="67">
        <v>3549647</v>
      </c>
      <c r="U78" s="67">
        <v>3647282</v>
      </c>
      <c r="V78" s="67">
        <v>3704025</v>
      </c>
      <c r="W78" s="67">
        <v>3763462</v>
      </c>
      <c r="X78" s="67">
        <v>3851562</v>
      </c>
      <c r="Y78" s="67">
        <v>4000007</v>
      </c>
      <c r="Z78" s="67">
        <v>4022831</v>
      </c>
      <c r="AA78" s="67">
        <v>4019647</v>
      </c>
      <c r="AB78" s="67">
        <v>4020024</v>
      </c>
      <c r="AC78" s="67">
        <v>4025802</v>
      </c>
      <c r="AD78" s="67">
        <v>4037276</v>
      </c>
      <c r="AE78" s="67">
        <v>4030835</v>
      </c>
      <c r="AF78" s="67">
        <v>4027524</v>
      </c>
      <c r="AG78" s="67">
        <v>4068145</v>
      </c>
      <c r="AH78" s="67">
        <v>4075478</v>
      </c>
      <c r="AI78" s="67">
        <v>4079829</v>
      </c>
      <c r="AJ78" s="67">
        <v>4097643</v>
      </c>
      <c r="AK78" s="67">
        <v>4121627</v>
      </c>
      <c r="AL78" s="67">
        <v>4106124</v>
      </c>
      <c r="AM78" s="67">
        <v>4103376</v>
      </c>
      <c r="AN78" s="67">
        <v>4058052</v>
      </c>
      <c r="AO78" s="67">
        <v>4091104</v>
      </c>
      <c r="AP78" s="67">
        <v>4338146</v>
      </c>
      <c r="AQ78" s="67">
        <v>4334114</v>
      </c>
      <c r="AR78" s="67">
        <v>4326262</v>
      </c>
      <c r="AS78" s="67">
        <v>4331401</v>
      </c>
      <c r="AT78" s="67">
        <v>4326593</v>
      </c>
      <c r="AU78" s="67">
        <v>4315046</v>
      </c>
      <c r="AV78" s="67">
        <v>4318166</v>
      </c>
      <c r="AW78" s="67">
        <v>4319121</v>
      </c>
    </row>
    <row r="79" spans="1:63" s="89" customFormat="1" x14ac:dyDescent="0.25">
      <c r="A79" s="131" t="s">
        <v>155</v>
      </c>
      <c r="B79" s="68">
        <v>1165473</v>
      </c>
      <c r="C79" s="68">
        <v>1203839</v>
      </c>
      <c r="D79" s="68">
        <v>1269773</v>
      </c>
      <c r="E79" s="68">
        <v>13743</v>
      </c>
      <c r="F79" s="68">
        <v>10821</v>
      </c>
      <c r="G79" s="68">
        <v>10551</v>
      </c>
      <c r="H79" s="68">
        <v>13589</v>
      </c>
      <c r="I79" s="68">
        <v>18809</v>
      </c>
      <c r="J79" s="68">
        <v>17969</v>
      </c>
      <c r="K79" s="68">
        <v>20167</v>
      </c>
      <c r="L79" s="68">
        <v>20325</v>
      </c>
      <c r="M79" s="68">
        <v>21726</v>
      </c>
      <c r="N79" s="68">
        <v>21071</v>
      </c>
      <c r="O79" s="68">
        <v>20325</v>
      </c>
      <c r="P79" s="68">
        <v>19966</v>
      </c>
      <c r="Q79" s="68">
        <v>19846</v>
      </c>
      <c r="R79" s="68">
        <v>19103</v>
      </c>
      <c r="S79" s="68">
        <v>20336</v>
      </c>
      <c r="T79" s="68">
        <v>20281</v>
      </c>
      <c r="U79" s="68">
        <v>19970</v>
      </c>
      <c r="V79" s="68">
        <v>19589</v>
      </c>
      <c r="W79" s="68">
        <v>19134</v>
      </c>
      <c r="X79" s="68">
        <v>19526</v>
      </c>
      <c r="Y79" s="68">
        <v>19530</v>
      </c>
      <c r="Z79" s="68">
        <v>24874</v>
      </c>
      <c r="AA79" s="68">
        <v>24020</v>
      </c>
      <c r="AB79" s="68">
        <v>23922</v>
      </c>
      <c r="AC79" s="67">
        <v>23026</v>
      </c>
      <c r="AD79" s="67">
        <v>22636</v>
      </c>
      <c r="AE79" s="67">
        <v>22200</v>
      </c>
      <c r="AF79" s="67">
        <v>21490</v>
      </c>
      <c r="AG79" s="67">
        <v>21391</v>
      </c>
      <c r="AH79" s="67">
        <v>20947</v>
      </c>
      <c r="AI79" s="67">
        <v>20842</v>
      </c>
      <c r="AJ79" s="67">
        <v>20444</v>
      </c>
      <c r="AK79" s="67">
        <v>20107</v>
      </c>
      <c r="AL79" s="67">
        <v>48160</v>
      </c>
      <c r="AM79" s="67">
        <v>46257</v>
      </c>
      <c r="AN79" s="67">
        <v>20940</v>
      </c>
      <c r="AO79" s="67">
        <v>36186</v>
      </c>
      <c r="AP79" s="67">
        <v>34911</v>
      </c>
      <c r="AQ79" s="67">
        <v>34040</v>
      </c>
      <c r="AR79" s="67">
        <v>29833</v>
      </c>
      <c r="AS79" s="67">
        <v>31109</v>
      </c>
      <c r="AT79" s="67">
        <v>33323</v>
      </c>
      <c r="AU79" s="67">
        <v>36832</v>
      </c>
      <c r="AV79" s="67">
        <v>46887</v>
      </c>
      <c r="AW79" s="67">
        <v>47468</v>
      </c>
    </row>
    <row r="80" spans="1:63" s="89" customFormat="1" x14ac:dyDescent="0.25">
      <c r="A80" s="131" t="s">
        <v>156</v>
      </c>
      <c r="B80" s="68">
        <v>99799</v>
      </c>
      <c r="C80" s="68">
        <v>103866</v>
      </c>
      <c r="D80" s="68">
        <v>104988</v>
      </c>
      <c r="E80" s="68">
        <v>105939</v>
      </c>
      <c r="F80" s="68">
        <v>106864</v>
      </c>
      <c r="G80" s="68">
        <v>108158</v>
      </c>
      <c r="H80" s="68">
        <v>109598</v>
      </c>
      <c r="I80" s="68">
        <v>110526</v>
      </c>
      <c r="J80" s="68">
        <v>109413</v>
      </c>
      <c r="K80" s="68">
        <v>108876</v>
      </c>
      <c r="L80" s="68">
        <v>109068</v>
      </c>
      <c r="M80" s="68">
        <v>108868</v>
      </c>
      <c r="N80" s="68">
        <v>109039</v>
      </c>
      <c r="O80" s="68">
        <v>109068</v>
      </c>
      <c r="P80" s="68">
        <v>108739</v>
      </c>
      <c r="Q80" s="68">
        <v>108760</v>
      </c>
      <c r="R80" s="68">
        <v>107208</v>
      </c>
      <c r="S80" s="68">
        <v>105579</v>
      </c>
      <c r="T80" s="68">
        <v>104683</v>
      </c>
      <c r="U80" s="68">
        <v>105044</v>
      </c>
      <c r="V80" s="68">
        <v>104796</v>
      </c>
      <c r="W80" s="68">
        <v>103789</v>
      </c>
      <c r="X80" s="68">
        <v>102947</v>
      </c>
      <c r="Y80" s="68">
        <v>102602</v>
      </c>
      <c r="Z80" s="68">
        <v>103030</v>
      </c>
      <c r="AA80" s="68">
        <v>101782</v>
      </c>
      <c r="AB80" s="68">
        <v>100630</v>
      </c>
      <c r="AC80" s="67">
        <v>100430</v>
      </c>
      <c r="AD80" s="67">
        <v>99667</v>
      </c>
      <c r="AE80" s="67">
        <v>98960</v>
      </c>
      <c r="AF80" s="67">
        <v>98487</v>
      </c>
      <c r="AG80" s="67">
        <v>99079</v>
      </c>
      <c r="AH80" s="67">
        <v>99056</v>
      </c>
      <c r="AI80" s="67">
        <v>99868</v>
      </c>
      <c r="AJ80" s="67">
        <v>101980</v>
      </c>
      <c r="AK80" s="67">
        <v>105554</v>
      </c>
      <c r="AL80" s="67">
        <v>104608</v>
      </c>
      <c r="AM80" s="67">
        <v>104664</v>
      </c>
      <c r="AN80" s="67">
        <v>105974</v>
      </c>
      <c r="AO80" s="67">
        <v>115641</v>
      </c>
      <c r="AP80" s="67">
        <v>114546</v>
      </c>
      <c r="AQ80" s="67">
        <v>112962</v>
      </c>
      <c r="AR80" s="67">
        <v>111748</v>
      </c>
      <c r="AS80" s="67">
        <v>111409</v>
      </c>
      <c r="AT80" s="67">
        <v>110531</v>
      </c>
      <c r="AU80" s="67">
        <v>109276</v>
      </c>
      <c r="AV80" s="67">
        <v>108269</v>
      </c>
      <c r="AW80" s="67">
        <v>108419</v>
      </c>
    </row>
    <row r="81" spans="1:49" x14ac:dyDescent="0.25">
      <c r="A81" s="22" t="s">
        <v>157</v>
      </c>
      <c r="B81" s="69">
        <v>2021064</v>
      </c>
      <c r="C81" s="69">
        <v>2032093</v>
      </c>
      <c r="D81" s="69">
        <v>2159021</v>
      </c>
      <c r="E81" s="69">
        <v>2294331</v>
      </c>
      <c r="F81" s="69">
        <v>2751091</v>
      </c>
      <c r="G81" s="69">
        <v>2825327</v>
      </c>
      <c r="H81" s="69">
        <v>2804576</v>
      </c>
      <c r="I81" s="69">
        <v>2897032</v>
      </c>
      <c r="J81" s="69">
        <v>3278740</v>
      </c>
      <c r="K81" s="69">
        <v>3202899</v>
      </c>
      <c r="L81" s="69">
        <v>4250536</v>
      </c>
      <c r="M81" s="69">
        <v>3530150</v>
      </c>
      <c r="N81" s="69">
        <v>4069742</v>
      </c>
      <c r="O81" s="69">
        <v>4250536</v>
      </c>
      <c r="P81" s="69">
        <v>4548358</v>
      </c>
      <c r="Q81" s="69">
        <v>4618823</v>
      </c>
      <c r="R81" s="69">
        <v>4595586</v>
      </c>
      <c r="S81" s="69">
        <v>4592363</v>
      </c>
      <c r="T81" s="69">
        <v>4849709</v>
      </c>
      <c r="U81" s="69">
        <v>4910968</v>
      </c>
      <c r="V81" s="69">
        <v>4720641</v>
      </c>
      <c r="W81" s="69">
        <v>4741653</v>
      </c>
      <c r="X81" s="69">
        <v>4910060</v>
      </c>
      <c r="Y81" s="69">
        <v>5057018</v>
      </c>
      <c r="Z81" s="69">
        <v>4985057</v>
      </c>
      <c r="AA81" s="69">
        <v>5000244</v>
      </c>
      <c r="AB81" s="69">
        <v>5195822</v>
      </c>
      <c r="AC81" s="69">
        <v>5150934</v>
      </c>
      <c r="AD81" s="69">
        <v>5037124</v>
      </c>
      <c r="AE81" s="69">
        <v>5034349</v>
      </c>
      <c r="AF81" s="69">
        <v>98487</v>
      </c>
      <c r="AG81" s="69">
        <v>5050385</v>
      </c>
      <c r="AH81" s="69">
        <v>4915105</v>
      </c>
      <c r="AI81" s="69">
        <v>5184786</v>
      </c>
      <c r="AJ81" s="69">
        <v>5150612</v>
      </c>
      <c r="AK81" s="69">
        <v>5290203</v>
      </c>
      <c r="AL81" s="69">
        <v>5248769</v>
      </c>
      <c r="AM81" s="69">
        <v>5285962</v>
      </c>
      <c r="AN81" s="69">
        <v>5325599</v>
      </c>
      <c r="AO81" s="69">
        <v>5628893</v>
      </c>
      <c r="AP81" s="69">
        <v>5895909</v>
      </c>
      <c r="AQ81" s="69">
        <v>6245908</v>
      </c>
      <c r="AR81" s="69">
        <v>6294659</v>
      </c>
      <c r="AS81" s="69">
        <v>6865047</v>
      </c>
      <c r="AT81" s="69">
        <v>6828029</v>
      </c>
      <c r="AU81" s="69">
        <v>7031203</v>
      </c>
      <c r="AV81" s="69">
        <v>7053990</v>
      </c>
      <c r="AW81" s="69">
        <v>7137812</v>
      </c>
    </row>
    <row r="82" spans="1:49" x14ac:dyDescent="0.25">
      <c r="A82" s="3" t="s">
        <v>0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AP82" s="30"/>
      <c r="AQ82" s="30"/>
      <c r="AR82" s="30"/>
      <c r="AS82" s="30"/>
      <c r="AT82" s="30"/>
      <c r="AU82" s="30"/>
      <c r="AV82" s="30"/>
      <c r="AW82" s="30"/>
    </row>
    <row r="83" spans="1:49" x14ac:dyDescent="0.25">
      <c r="A83" s="117" t="s">
        <v>291</v>
      </c>
      <c r="B83" s="72" t="s">
        <v>39</v>
      </c>
      <c r="C83" s="72" t="s">
        <v>40</v>
      </c>
      <c r="D83" s="72" t="s">
        <v>41</v>
      </c>
      <c r="E83" s="72" t="s">
        <v>42</v>
      </c>
      <c r="F83" s="72" t="s">
        <v>43</v>
      </c>
      <c r="G83" s="72" t="s">
        <v>44</v>
      </c>
      <c r="H83" s="72" t="s">
        <v>45</v>
      </c>
      <c r="I83" s="72" t="s">
        <v>46</v>
      </c>
      <c r="J83" s="72" t="s">
        <v>47</v>
      </c>
      <c r="K83" s="72" t="s">
        <v>48</v>
      </c>
      <c r="L83" s="72" t="s">
        <v>49</v>
      </c>
      <c r="M83" s="72" t="s">
        <v>50</v>
      </c>
      <c r="N83" s="72" t="s">
        <v>51</v>
      </c>
      <c r="O83" s="72" t="s">
        <v>52</v>
      </c>
      <c r="P83" s="72" t="s">
        <v>53</v>
      </c>
      <c r="Q83" s="72" t="s">
        <v>54</v>
      </c>
      <c r="R83" s="72" t="s">
        <v>55</v>
      </c>
      <c r="S83" s="72" t="s">
        <v>56</v>
      </c>
      <c r="T83" s="72" t="s">
        <v>57</v>
      </c>
      <c r="U83" s="72" t="s">
        <v>58</v>
      </c>
      <c r="V83" s="72" t="s">
        <v>59</v>
      </c>
      <c r="W83" s="72" t="s">
        <v>60</v>
      </c>
      <c r="X83" s="72" t="s">
        <v>61</v>
      </c>
      <c r="Y83" s="72" t="s">
        <v>62</v>
      </c>
      <c r="Z83" s="72" t="s">
        <v>63</v>
      </c>
      <c r="AA83" s="72" t="s">
        <v>64</v>
      </c>
      <c r="AB83" s="72" t="s">
        <v>65</v>
      </c>
      <c r="AC83" s="72" t="s">
        <v>66</v>
      </c>
      <c r="AD83" s="72" t="s">
        <v>217</v>
      </c>
      <c r="AE83" s="134" t="s">
        <v>220</v>
      </c>
      <c r="AF83" s="134" t="s">
        <v>222</v>
      </c>
      <c r="AG83" s="134" t="s">
        <v>223</v>
      </c>
      <c r="AH83" s="134" t="str">
        <f t="shared" ref="AH83:AO83" si="9">AH1</f>
        <v>1Q18</v>
      </c>
      <c r="AI83" s="134" t="str">
        <f t="shared" si="9"/>
        <v>2Q18</v>
      </c>
      <c r="AJ83" s="134" t="str">
        <f t="shared" si="9"/>
        <v>3Q18</v>
      </c>
      <c r="AK83" s="134" t="str">
        <f t="shared" si="9"/>
        <v>4Q18</v>
      </c>
      <c r="AL83" s="134" t="str">
        <f t="shared" si="9"/>
        <v>1Q19</v>
      </c>
      <c r="AM83" s="134" t="str">
        <f t="shared" si="9"/>
        <v>2Q19</v>
      </c>
      <c r="AN83" s="134" t="str">
        <f t="shared" si="9"/>
        <v>3Q19</v>
      </c>
      <c r="AO83" s="134" t="str">
        <f t="shared" si="9"/>
        <v>4Q19</v>
      </c>
      <c r="AP83" s="134" t="str">
        <f t="shared" ref="AP83:AQ83" si="10">AP1</f>
        <v>1Q20</v>
      </c>
      <c r="AQ83" s="134" t="str">
        <f t="shared" si="10"/>
        <v>2Q20</v>
      </c>
      <c r="AR83" s="134" t="str">
        <f t="shared" ref="AR83:AV83" si="11">AR1</f>
        <v>3Q20</v>
      </c>
      <c r="AS83" s="134" t="str">
        <f t="shared" si="11"/>
        <v>4Q20</v>
      </c>
      <c r="AT83" s="134" t="str">
        <f t="shared" si="11"/>
        <v>1Q21</v>
      </c>
      <c r="AU83" s="134" t="str">
        <f t="shared" si="11"/>
        <v>2Q21</v>
      </c>
      <c r="AV83" s="134" t="str">
        <f t="shared" si="11"/>
        <v>3Q21</v>
      </c>
      <c r="AW83" s="134" t="str">
        <f t="shared" ref="AW83" si="12">AW1</f>
        <v>4Q21</v>
      </c>
    </row>
    <row r="84" spans="1:49" s="102" customFormat="1" x14ac:dyDescent="0.25">
      <c r="A84" s="16" t="s">
        <v>162</v>
      </c>
      <c r="B84" s="70">
        <v>148322</v>
      </c>
      <c r="C84" s="70">
        <v>86906</v>
      </c>
      <c r="D84" s="70">
        <v>103000</v>
      </c>
      <c r="E84" s="70">
        <v>145979</v>
      </c>
      <c r="F84" s="70">
        <v>152486</v>
      </c>
      <c r="G84" s="70">
        <v>197071</v>
      </c>
      <c r="H84" s="70">
        <v>233544</v>
      </c>
      <c r="I84" s="70">
        <v>254506</v>
      </c>
      <c r="J84" s="70">
        <v>260987</v>
      </c>
      <c r="K84" s="70">
        <v>236223</v>
      </c>
      <c r="L84" s="70">
        <v>293624</v>
      </c>
      <c r="M84" s="70">
        <v>311521</v>
      </c>
      <c r="N84" s="70">
        <v>367079</v>
      </c>
      <c r="O84" s="70">
        <v>294140</v>
      </c>
      <c r="P84" s="70">
        <v>313553</v>
      </c>
      <c r="Q84" s="70">
        <v>375564</v>
      </c>
      <c r="R84" s="70">
        <v>478914</v>
      </c>
      <c r="S84" s="70">
        <v>427504</v>
      </c>
      <c r="T84" s="70">
        <v>409361</v>
      </c>
      <c r="U84" s="70">
        <v>511373</v>
      </c>
      <c r="V84" s="70">
        <v>462160</v>
      </c>
      <c r="W84" s="70">
        <v>486362</v>
      </c>
      <c r="X84" s="70">
        <v>400048</v>
      </c>
      <c r="Y84" s="70">
        <v>550685</v>
      </c>
      <c r="Z84" s="70">
        <v>445164</v>
      </c>
      <c r="AA84" s="70">
        <v>481499</v>
      </c>
      <c r="AB84" s="70">
        <v>391391</v>
      </c>
      <c r="AC84" s="70">
        <v>428613</v>
      </c>
      <c r="AD84" s="70">
        <v>364579</v>
      </c>
      <c r="AE84" s="70">
        <v>415804</v>
      </c>
      <c r="AF84" s="70">
        <v>345538</v>
      </c>
      <c r="AG84" s="70">
        <v>321527</v>
      </c>
      <c r="AH84" s="70">
        <v>336079</v>
      </c>
      <c r="AI84" s="70">
        <v>374039</v>
      </c>
      <c r="AJ84" s="70">
        <v>303140</v>
      </c>
      <c r="AK84" s="147">
        <v>248585</v>
      </c>
      <c r="AL84" s="147">
        <v>195395</v>
      </c>
      <c r="AM84" s="147">
        <v>262798</v>
      </c>
      <c r="AN84" s="147">
        <v>218268</v>
      </c>
      <c r="AO84" s="147">
        <v>263324</v>
      </c>
      <c r="AP84" s="147">
        <v>358622</v>
      </c>
      <c r="AQ84" s="147">
        <v>568251</v>
      </c>
      <c r="AR84" s="147">
        <v>706933</v>
      </c>
      <c r="AS84" s="147">
        <v>784105</v>
      </c>
      <c r="AT84" s="147">
        <v>739174</v>
      </c>
      <c r="AU84" s="147">
        <v>553991</v>
      </c>
      <c r="AV84" s="147">
        <v>312956</v>
      </c>
      <c r="AW84" s="147">
        <v>417456</v>
      </c>
    </row>
    <row r="85" spans="1:49" x14ac:dyDescent="0.25">
      <c r="A85" s="7" t="s">
        <v>163</v>
      </c>
      <c r="B85" s="71">
        <v>10546</v>
      </c>
      <c r="C85" s="71">
        <v>6381</v>
      </c>
      <c r="D85" s="71">
        <v>11814</v>
      </c>
      <c r="E85" s="71">
        <v>12968</v>
      </c>
      <c r="F85" s="71">
        <v>6927</v>
      </c>
      <c r="G85" s="71">
        <v>10124</v>
      </c>
      <c r="H85" s="71">
        <v>13863</v>
      </c>
      <c r="I85" s="71">
        <v>15754</v>
      </c>
      <c r="J85" s="71">
        <v>10684</v>
      </c>
      <c r="K85" s="71">
        <v>13875</v>
      </c>
      <c r="L85" s="71">
        <v>14429</v>
      </c>
      <c r="M85" s="71">
        <v>20477</v>
      </c>
      <c r="N85" s="71">
        <v>23497</v>
      </c>
      <c r="O85" s="71">
        <v>14429</v>
      </c>
      <c r="P85" s="71">
        <v>16394</v>
      </c>
      <c r="Q85" s="71">
        <v>21836</v>
      </c>
      <c r="R85" s="71">
        <v>16049</v>
      </c>
      <c r="S85" s="71">
        <v>17271</v>
      </c>
      <c r="T85" s="71">
        <v>18371</v>
      </c>
      <c r="U85" s="71">
        <v>20883</v>
      </c>
      <c r="V85" s="71">
        <v>14199</v>
      </c>
      <c r="W85" s="71">
        <v>19416</v>
      </c>
      <c r="X85" s="71">
        <v>23228</v>
      </c>
      <c r="Y85" s="71">
        <v>26977</v>
      </c>
      <c r="Z85" s="71">
        <v>18157</v>
      </c>
      <c r="AA85" s="71">
        <v>23495</v>
      </c>
      <c r="AB85" s="71">
        <v>26536</v>
      </c>
      <c r="AC85" s="71">
        <v>23172</v>
      </c>
      <c r="AD85" s="71">
        <v>15866</v>
      </c>
      <c r="AE85" s="71">
        <v>20486</v>
      </c>
      <c r="AF85" s="71">
        <v>22532</v>
      </c>
      <c r="AG85" s="71">
        <v>22302</v>
      </c>
      <c r="AH85" s="71">
        <v>15332</v>
      </c>
      <c r="AI85" s="71">
        <v>19453</v>
      </c>
      <c r="AJ85" s="71">
        <v>23154</v>
      </c>
      <c r="AK85" s="59">
        <v>27386</v>
      </c>
      <c r="AL85" s="59">
        <v>17930</v>
      </c>
      <c r="AM85" s="59">
        <v>22848</v>
      </c>
      <c r="AN85" s="59">
        <v>28266</v>
      </c>
      <c r="AO85" s="59">
        <v>26723</v>
      </c>
      <c r="AP85" s="59">
        <v>18637</v>
      </c>
      <c r="AQ85" s="59">
        <v>20458</v>
      </c>
      <c r="AR85" s="59">
        <v>20101</v>
      </c>
      <c r="AS85" s="59">
        <v>12606</v>
      </c>
      <c r="AT85" s="59">
        <v>17417</v>
      </c>
      <c r="AU85" s="59">
        <v>24577</v>
      </c>
      <c r="AV85" s="59">
        <v>28817</v>
      </c>
      <c r="AW85" s="59">
        <v>29271</v>
      </c>
    </row>
    <row r="86" spans="1:49" x14ac:dyDescent="0.25">
      <c r="A86" s="7" t="s">
        <v>164</v>
      </c>
      <c r="B86" s="67">
        <v>9693</v>
      </c>
      <c r="C86" s="67">
        <v>7810</v>
      </c>
      <c r="D86" s="67">
        <v>9906</v>
      </c>
      <c r="E86" s="67">
        <v>8741</v>
      </c>
      <c r="F86" s="67">
        <v>14759</v>
      </c>
      <c r="G86" s="67">
        <v>16390</v>
      </c>
      <c r="H86" s="67">
        <v>29124</v>
      </c>
      <c r="I86" s="67">
        <v>20549</v>
      </c>
      <c r="J86" s="67">
        <v>24000</v>
      </c>
      <c r="K86" s="67">
        <v>19043</v>
      </c>
      <c r="L86" s="67">
        <v>18562</v>
      </c>
      <c r="M86" s="67">
        <v>12223</v>
      </c>
      <c r="N86" s="67">
        <v>16817</v>
      </c>
      <c r="O86" s="67">
        <v>18562</v>
      </c>
      <c r="P86" s="67">
        <v>24098</v>
      </c>
      <c r="Q86" s="67">
        <v>29442</v>
      </c>
      <c r="R86" s="67">
        <v>25562</v>
      </c>
      <c r="S86" s="67">
        <v>40921</v>
      </c>
      <c r="T86" s="67">
        <v>37682</v>
      </c>
      <c r="U86" s="67">
        <v>40654</v>
      </c>
      <c r="V86" s="67">
        <v>38237</v>
      </c>
      <c r="W86" s="67">
        <v>29364</v>
      </c>
      <c r="X86" s="67">
        <v>24858</v>
      </c>
      <c r="Y86" s="67">
        <v>29212</v>
      </c>
      <c r="Z86" s="67">
        <v>35581</v>
      </c>
      <c r="AA86" s="67">
        <v>13860</v>
      </c>
      <c r="AB86" s="67">
        <v>12838</v>
      </c>
      <c r="AC86" s="67">
        <v>11374</v>
      </c>
      <c r="AD86" s="67">
        <v>11372</v>
      </c>
      <c r="AE86" s="67">
        <v>8681</v>
      </c>
      <c r="AF86" s="67">
        <v>11403</v>
      </c>
      <c r="AG86" s="67">
        <v>21966</v>
      </c>
      <c r="AH86" s="67">
        <v>9260</v>
      </c>
      <c r="AI86" s="67">
        <v>9871</v>
      </c>
      <c r="AJ86" s="67">
        <v>7432</v>
      </c>
      <c r="AK86" s="33">
        <v>15368</v>
      </c>
      <c r="AL86" s="33">
        <v>13938</v>
      </c>
      <c r="AM86" s="33">
        <v>12569</v>
      </c>
      <c r="AN86" s="33">
        <v>10029</v>
      </c>
      <c r="AO86" s="33">
        <v>14275</v>
      </c>
      <c r="AP86" s="33">
        <v>15266</v>
      </c>
      <c r="AQ86" s="33">
        <v>16823</v>
      </c>
      <c r="AR86" s="33">
        <v>14649</v>
      </c>
      <c r="AS86" s="33">
        <v>23120</v>
      </c>
      <c r="AT86" s="33">
        <v>15928</v>
      </c>
      <c r="AU86" s="33">
        <v>14883</v>
      </c>
      <c r="AV86" s="33">
        <v>18839</v>
      </c>
      <c r="AW86" s="33">
        <v>19474</v>
      </c>
    </row>
    <row r="87" spans="1:49" x14ac:dyDescent="0.25">
      <c r="A87" s="7" t="s">
        <v>165</v>
      </c>
      <c r="B87" s="67">
        <v>14656</v>
      </c>
      <c r="C87" s="67">
        <v>13209</v>
      </c>
      <c r="D87" s="67">
        <v>17494</v>
      </c>
      <c r="E87" s="67">
        <v>12949</v>
      </c>
      <c r="F87" s="67">
        <v>15889</v>
      </c>
      <c r="G87" s="67">
        <v>18981</v>
      </c>
      <c r="H87" s="67">
        <v>21582</v>
      </c>
      <c r="I87" s="67">
        <v>17913</v>
      </c>
      <c r="J87" s="67">
        <v>15034</v>
      </c>
      <c r="K87" s="67">
        <v>14922</v>
      </c>
      <c r="L87" s="67">
        <v>13489</v>
      </c>
      <c r="M87" s="67">
        <v>25385</v>
      </c>
      <c r="N87" s="67">
        <v>17460</v>
      </c>
      <c r="O87" s="67">
        <v>13489</v>
      </c>
      <c r="P87" s="67">
        <v>16893</v>
      </c>
      <c r="Q87" s="67">
        <v>36904</v>
      </c>
      <c r="R87" s="67">
        <v>21964</v>
      </c>
      <c r="S87" s="67">
        <v>21017</v>
      </c>
      <c r="T87" s="67">
        <v>28630</v>
      </c>
      <c r="U87" s="67">
        <v>23163</v>
      </c>
      <c r="V87" s="67">
        <v>19629</v>
      </c>
      <c r="W87" s="67">
        <v>19168</v>
      </c>
      <c r="X87" s="67">
        <v>21312</v>
      </c>
      <c r="Y87" s="67">
        <v>20041</v>
      </c>
      <c r="Z87" s="67">
        <v>25035</v>
      </c>
      <c r="AA87" s="67">
        <v>35227</v>
      </c>
      <c r="AB87" s="67">
        <v>34111</v>
      </c>
      <c r="AC87" s="67">
        <v>19704</v>
      </c>
      <c r="AD87" s="67">
        <v>24733</v>
      </c>
      <c r="AE87" s="67">
        <v>32955</v>
      </c>
      <c r="AF87" s="67">
        <v>58700</v>
      </c>
      <c r="AG87" s="67">
        <v>22320</v>
      </c>
      <c r="AH87" s="67">
        <v>26122</v>
      </c>
      <c r="AI87" s="67">
        <v>23280</v>
      </c>
      <c r="AJ87" s="67">
        <v>20417</v>
      </c>
      <c r="AK87" s="33">
        <v>24983</v>
      </c>
      <c r="AL87" s="33">
        <v>29537</v>
      </c>
      <c r="AM87" s="33">
        <v>25520</v>
      </c>
      <c r="AN87" s="33">
        <v>25387</v>
      </c>
      <c r="AO87" s="33">
        <v>17561</v>
      </c>
      <c r="AP87" s="33">
        <v>22407</v>
      </c>
      <c r="AQ87" s="33">
        <v>21289</v>
      </c>
      <c r="AR87" s="33">
        <v>13148</v>
      </c>
      <c r="AS87" s="33">
        <v>22116</v>
      </c>
      <c r="AT87" s="33">
        <v>23400</v>
      </c>
      <c r="AU87" s="33">
        <v>18718</v>
      </c>
      <c r="AV87" s="33">
        <v>11653</v>
      </c>
      <c r="AW87" s="33">
        <v>19430</v>
      </c>
    </row>
    <row r="88" spans="1:49" x14ac:dyDescent="0.25">
      <c r="A88" s="7" t="s">
        <v>166</v>
      </c>
      <c r="B88" s="67">
        <v>18455</v>
      </c>
      <c r="C88" s="67">
        <v>20729</v>
      </c>
      <c r="D88" s="67">
        <v>20708</v>
      </c>
      <c r="E88" s="67">
        <v>20840</v>
      </c>
      <c r="F88" s="67">
        <v>20931</v>
      </c>
      <c r="G88" s="67">
        <v>22173</v>
      </c>
      <c r="H88" s="67">
        <v>33038</v>
      </c>
      <c r="I88" s="67">
        <v>59185</v>
      </c>
      <c r="J88" s="67">
        <v>76918</v>
      </c>
      <c r="K88" s="67">
        <v>87703</v>
      </c>
      <c r="L88" s="67">
        <v>93909</v>
      </c>
      <c r="M88" s="67">
        <v>96303</v>
      </c>
      <c r="N88" s="67">
        <v>103877</v>
      </c>
      <c r="O88" s="67">
        <v>93909</v>
      </c>
      <c r="P88" s="67">
        <v>100349</v>
      </c>
      <c r="Q88" s="67">
        <v>111575</v>
      </c>
      <c r="R88" s="67">
        <v>111871</v>
      </c>
      <c r="S88" s="67">
        <v>115675</v>
      </c>
      <c r="T88" s="67">
        <v>113290</v>
      </c>
      <c r="U88" s="67">
        <v>125751</v>
      </c>
      <c r="V88" s="67">
        <v>126605</v>
      </c>
      <c r="W88" s="67">
        <v>143566</v>
      </c>
      <c r="X88" s="67">
        <v>140838</v>
      </c>
      <c r="Y88" s="67">
        <v>151320</v>
      </c>
      <c r="Z88" s="67">
        <v>147239</v>
      </c>
      <c r="AA88" s="67">
        <v>148220</v>
      </c>
      <c r="AB88" s="67">
        <v>142197</v>
      </c>
      <c r="AC88" s="67">
        <v>134499</v>
      </c>
      <c r="AD88" s="67">
        <v>105345</v>
      </c>
      <c r="AE88" s="67">
        <v>105246</v>
      </c>
      <c r="AF88" s="67">
        <v>84460</v>
      </c>
      <c r="AG88" s="67">
        <v>29072</v>
      </c>
      <c r="AH88" s="67">
        <v>18219</v>
      </c>
      <c r="AI88" s="67">
        <v>31982</v>
      </c>
      <c r="AJ88" s="67">
        <v>30190</v>
      </c>
      <c r="AK88" s="33">
        <v>34785</v>
      </c>
      <c r="AL88" s="33">
        <v>36392</v>
      </c>
      <c r="AM88" s="33">
        <v>48462</v>
      </c>
      <c r="AN88" s="33">
        <v>45520</v>
      </c>
      <c r="AO88" s="33">
        <v>51931</v>
      </c>
      <c r="AP88" s="33">
        <v>47709</v>
      </c>
      <c r="AQ88" s="33">
        <v>254273</v>
      </c>
      <c r="AR88" s="33">
        <v>537465</v>
      </c>
      <c r="AS88" s="33">
        <v>578055</v>
      </c>
      <c r="AT88" s="33">
        <v>615173</v>
      </c>
      <c r="AU88" s="33">
        <v>454954</v>
      </c>
      <c r="AV88" s="33">
        <v>204796</v>
      </c>
      <c r="AW88" s="33">
        <v>214971</v>
      </c>
    </row>
    <row r="89" spans="1:49" x14ac:dyDescent="0.25">
      <c r="A89" s="7" t="s">
        <v>167</v>
      </c>
      <c r="B89" s="67">
        <v>5800</v>
      </c>
      <c r="C89" s="67">
        <v>1451</v>
      </c>
      <c r="D89" s="67">
        <v>7249</v>
      </c>
      <c r="E89" s="67">
        <v>1747</v>
      </c>
      <c r="F89" s="67">
        <v>7308</v>
      </c>
      <c r="G89" s="67">
        <v>81400</v>
      </c>
      <c r="H89" s="67">
        <v>77698</v>
      </c>
      <c r="I89" s="67">
        <v>80939</v>
      </c>
      <c r="J89" s="67">
        <v>81020</v>
      </c>
      <c r="K89" s="67">
        <v>89479</v>
      </c>
      <c r="L89" s="67">
        <v>96132</v>
      </c>
      <c r="M89" s="67">
        <v>84914</v>
      </c>
      <c r="N89" s="67">
        <v>77073</v>
      </c>
      <c r="O89" s="67">
        <v>96132</v>
      </c>
      <c r="P89" s="67">
        <v>79960</v>
      </c>
      <c r="Q89" s="67">
        <v>106034</v>
      </c>
      <c r="R89" s="67">
        <v>245013</v>
      </c>
      <c r="S89" s="67">
        <v>205302</v>
      </c>
      <c r="T89" s="67">
        <v>179126</v>
      </c>
      <c r="U89" s="67">
        <v>211489</v>
      </c>
      <c r="V89" s="67">
        <v>176940</v>
      </c>
      <c r="W89" s="67">
        <v>206498</v>
      </c>
      <c r="X89" s="67">
        <v>181052</v>
      </c>
      <c r="Y89" s="67">
        <v>213830</v>
      </c>
      <c r="Z89" s="67">
        <v>163406</v>
      </c>
      <c r="AA89" s="67">
        <v>189739</v>
      </c>
      <c r="AB89" s="67">
        <v>165586</v>
      </c>
      <c r="AC89" s="67">
        <v>191095</v>
      </c>
      <c r="AD89" s="67">
        <v>158396</v>
      </c>
      <c r="AE89" s="67">
        <v>174612</v>
      </c>
      <c r="AF89" s="67">
        <v>158018</v>
      </c>
      <c r="AG89" s="67">
        <v>169828</v>
      </c>
      <c r="AH89" s="67">
        <v>203152</v>
      </c>
      <c r="AI89" s="67">
        <v>211020</v>
      </c>
      <c r="AJ89" s="67">
        <v>204680</v>
      </c>
      <c r="AK89" s="33">
        <v>65268</v>
      </c>
      <c r="AL89" s="33">
        <v>54086</v>
      </c>
      <c r="AM89" s="33">
        <v>62609</v>
      </c>
      <c r="AN89" s="33">
        <v>55797</v>
      </c>
      <c r="AO89" s="33">
        <v>62973</v>
      </c>
      <c r="AP89" s="33">
        <v>73889</v>
      </c>
      <c r="AQ89" s="33">
        <v>78675</v>
      </c>
      <c r="AR89" s="33">
        <v>78481</v>
      </c>
      <c r="AS89" s="33">
        <v>83914</v>
      </c>
      <c r="AT89" s="33">
        <v>1941</v>
      </c>
      <c r="AU89" s="33">
        <v>9126</v>
      </c>
      <c r="AV89" s="33">
        <v>13783</v>
      </c>
      <c r="AW89" s="33">
        <v>21694</v>
      </c>
    </row>
    <row r="90" spans="1:49" s="92" customFormat="1" x14ac:dyDescent="0.25">
      <c r="A90" s="36" t="s">
        <v>170</v>
      </c>
      <c r="B90" s="33" t="s">
        <v>3</v>
      </c>
      <c r="C90" s="33" t="s">
        <v>3</v>
      </c>
      <c r="D90" s="33" t="s">
        <v>3</v>
      </c>
      <c r="E90" s="33">
        <v>88734</v>
      </c>
      <c r="F90" s="33">
        <v>86672</v>
      </c>
      <c r="G90" s="33">
        <v>48003</v>
      </c>
      <c r="H90" s="33">
        <v>58239</v>
      </c>
      <c r="I90" s="33">
        <v>60166</v>
      </c>
      <c r="J90" s="33">
        <v>53331</v>
      </c>
      <c r="K90" s="33">
        <v>11201</v>
      </c>
      <c r="L90" s="33">
        <v>57103</v>
      </c>
      <c r="M90" s="33">
        <v>72219</v>
      </c>
      <c r="N90" s="33">
        <v>128355</v>
      </c>
      <c r="O90" s="33">
        <v>57619</v>
      </c>
      <c r="P90" s="33">
        <v>75859</v>
      </c>
      <c r="Q90" s="33">
        <v>69773</v>
      </c>
      <c r="R90" s="33">
        <v>58455</v>
      </c>
      <c r="S90" s="33">
        <v>27318</v>
      </c>
      <c r="T90" s="33">
        <v>29262</v>
      </c>
      <c r="U90" s="33">
        <v>89433</v>
      </c>
      <c r="V90" s="33">
        <v>86550</v>
      </c>
      <c r="W90" s="33">
        <v>68350</v>
      </c>
      <c r="X90" s="33">
        <v>8760</v>
      </c>
      <c r="Y90" s="33">
        <v>109305</v>
      </c>
      <c r="Z90" s="33">
        <v>55746</v>
      </c>
      <c r="AA90" s="33">
        <v>70958</v>
      </c>
      <c r="AB90" s="33">
        <v>10123</v>
      </c>
      <c r="AC90" s="33">
        <v>48769</v>
      </c>
      <c r="AD90" s="33">
        <v>48867</v>
      </c>
      <c r="AE90" s="33">
        <v>73824</v>
      </c>
      <c r="AF90" s="33">
        <v>10425</v>
      </c>
      <c r="AG90" s="33">
        <v>56039</v>
      </c>
      <c r="AH90" s="33">
        <v>63994</v>
      </c>
      <c r="AI90" s="33">
        <v>78433</v>
      </c>
      <c r="AJ90" s="33">
        <v>17267</v>
      </c>
      <c r="AK90" s="33">
        <v>80795</v>
      </c>
      <c r="AL90" s="33">
        <v>43512</v>
      </c>
      <c r="AM90" s="33">
        <v>90790</v>
      </c>
      <c r="AN90" s="33">
        <v>53269</v>
      </c>
      <c r="AO90" s="33">
        <v>89861</v>
      </c>
      <c r="AP90" s="33">
        <v>180714</v>
      </c>
      <c r="AQ90" s="33">
        <v>176733</v>
      </c>
      <c r="AR90" s="33">
        <v>43089</v>
      </c>
      <c r="AS90" s="33">
        <v>64294</v>
      </c>
      <c r="AT90" s="33">
        <v>65315</v>
      </c>
      <c r="AU90" s="33">
        <v>31733</v>
      </c>
      <c r="AV90" s="33">
        <v>35068</v>
      </c>
      <c r="AW90" s="33">
        <v>112616</v>
      </c>
    </row>
    <row r="91" spans="1:49" x14ac:dyDescent="0.25">
      <c r="A91" s="7" t="s">
        <v>168</v>
      </c>
      <c r="B91" s="67">
        <v>46765</v>
      </c>
      <c r="C91" s="67" t="s">
        <v>3</v>
      </c>
      <c r="D91" s="67" t="s">
        <v>3</v>
      </c>
      <c r="E91" s="67" t="s">
        <v>3</v>
      </c>
      <c r="F91" s="67" t="s">
        <v>3</v>
      </c>
      <c r="G91" s="67" t="s">
        <v>3</v>
      </c>
      <c r="H91" s="67" t="s">
        <v>3</v>
      </c>
      <c r="I91" s="67" t="s">
        <v>3</v>
      </c>
      <c r="J91" s="67" t="s">
        <v>3</v>
      </c>
      <c r="K91" s="67" t="s">
        <v>3</v>
      </c>
      <c r="L91" s="67" t="s">
        <v>3</v>
      </c>
      <c r="M91" s="67" t="s">
        <v>3</v>
      </c>
      <c r="N91" s="67" t="s">
        <v>3</v>
      </c>
      <c r="O91" s="67" t="s">
        <v>3</v>
      </c>
      <c r="P91" s="67" t="s">
        <v>3</v>
      </c>
      <c r="Q91" s="67" t="s">
        <v>3</v>
      </c>
      <c r="R91" s="67" t="s">
        <v>3</v>
      </c>
      <c r="S91" s="67" t="s">
        <v>3</v>
      </c>
      <c r="T91" s="67" t="s">
        <v>3</v>
      </c>
      <c r="U91" s="67" t="s">
        <v>3</v>
      </c>
      <c r="V91" s="67" t="s">
        <v>3</v>
      </c>
      <c r="W91" s="67" t="s">
        <v>3</v>
      </c>
      <c r="X91" s="67" t="s">
        <v>3</v>
      </c>
      <c r="Y91" s="67" t="s">
        <v>3</v>
      </c>
      <c r="Z91" s="67" t="s">
        <v>3</v>
      </c>
      <c r="AA91" s="67" t="s">
        <v>3</v>
      </c>
      <c r="AB91" s="67" t="s">
        <v>3</v>
      </c>
      <c r="AC91" s="67">
        <v>0</v>
      </c>
      <c r="AD91" s="67">
        <v>0</v>
      </c>
      <c r="AE91" s="67">
        <v>0</v>
      </c>
      <c r="AF91" s="67">
        <v>0</v>
      </c>
      <c r="AG91" s="67">
        <v>0</v>
      </c>
      <c r="AH91" s="67">
        <v>0</v>
      </c>
      <c r="AI91" s="67">
        <v>0</v>
      </c>
      <c r="AJ91" s="67" t="s">
        <v>3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/>
      <c r="AS91" s="33"/>
      <c r="AT91" s="33">
        <v>0</v>
      </c>
      <c r="AU91" s="33">
        <v>0</v>
      </c>
      <c r="AV91" s="33"/>
      <c r="AW91" s="33">
        <v>0</v>
      </c>
    </row>
    <row r="92" spans="1:49" x14ac:dyDescent="0.25">
      <c r="A92" s="116" t="s">
        <v>175</v>
      </c>
      <c r="B92" s="136">
        <v>42407</v>
      </c>
      <c r="C92" s="136">
        <v>37326</v>
      </c>
      <c r="D92" s="136">
        <v>35829</v>
      </c>
      <c r="E92" s="136" t="s">
        <v>3</v>
      </c>
      <c r="F92" s="136" t="s">
        <v>3</v>
      </c>
      <c r="G92" s="136" t="s">
        <v>3</v>
      </c>
      <c r="H92" s="136" t="s">
        <v>3</v>
      </c>
      <c r="I92" s="136" t="s">
        <v>3</v>
      </c>
      <c r="J92" s="136" t="s">
        <v>3</v>
      </c>
      <c r="K92" s="136" t="s">
        <v>3</v>
      </c>
      <c r="L92" s="136" t="s">
        <v>3</v>
      </c>
      <c r="M92" s="136" t="s">
        <v>3</v>
      </c>
      <c r="N92" s="136" t="s">
        <v>3</v>
      </c>
      <c r="O92" s="136" t="s">
        <v>3</v>
      </c>
      <c r="P92" s="136" t="s">
        <v>3</v>
      </c>
      <c r="Q92" s="136" t="s">
        <v>3</v>
      </c>
      <c r="R92" s="136" t="s">
        <v>3</v>
      </c>
      <c r="S92" s="136" t="s">
        <v>3</v>
      </c>
      <c r="T92" s="136" t="s">
        <v>3</v>
      </c>
      <c r="U92" s="136" t="s">
        <v>3</v>
      </c>
      <c r="V92" s="136" t="s">
        <v>3</v>
      </c>
      <c r="W92" s="136" t="s">
        <v>3</v>
      </c>
      <c r="X92" s="136" t="s">
        <v>3</v>
      </c>
      <c r="Y92" s="136" t="s">
        <v>3</v>
      </c>
      <c r="Z92" s="136" t="s">
        <v>3</v>
      </c>
      <c r="AA92" s="136" t="s">
        <v>3</v>
      </c>
      <c r="AB92" s="136" t="s">
        <v>3</v>
      </c>
      <c r="AC92" s="136">
        <v>0</v>
      </c>
      <c r="AD92" s="136">
        <v>0</v>
      </c>
      <c r="AE92" s="136">
        <v>0</v>
      </c>
      <c r="AF92" s="136">
        <v>0</v>
      </c>
      <c r="AG92" s="136">
        <v>0</v>
      </c>
      <c r="AH92" s="136">
        <v>0</v>
      </c>
      <c r="AI92" s="136">
        <v>0</v>
      </c>
      <c r="AJ92" s="136" t="s">
        <v>3</v>
      </c>
      <c r="AK92" s="136">
        <v>0</v>
      </c>
      <c r="AL92" s="136">
        <v>0</v>
      </c>
      <c r="AM92" s="136">
        <v>0</v>
      </c>
      <c r="AN92" s="136">
        <v>0</v>
      </c>
      <c r="AO92" s="136">
        <v>0</v>
      </c>
      <c r="AP92" s="136">
        <v>0</v>
      </c>
      <c r="AQ92" s="136">
        <v>0</v>
      </c>
      <c r="AR92" s="136"/>
      <c r="AS92" s="136"/>
      <c r="AT92" s="136">
        <v>0</v>
      </c>
      <c r="AU92" s="136">
        <v>0</v>
      </c>
      <c r="AV92" s="136"/>
      <c r="AW92" s="136">
        <v>0</v>
      </c>
    </row>
    <row r="93" spans="1:49" s="89" customFormat="1" x14ac:dyDescent="0.25">
      <c r="A93" s="16" t="s">
        <v>171</v>
      </c>
      <c r="B93" s="68">
        <v>467204</v>
      </c>
      <c r="C93" s="68">
        <v>504967</v>
      </c>
      <c r="D93" s="68">
        <v>576406</v>
      </c>
      <c r="E93" s="68">
        <v>660094</v>
      </c>
      <c r="F93" s="68">
        <v>1079660</v>
      </c>
      <c r="G93" s="68">
        <v>1083300</v>
      </c>
      <c r="H93" s="68">
        <v>999347</v>
      </c>
      <c r="I93" s="68">
        <v>1063665</v>
      </c>
      <c r="J93" s="68">
        <v>1414580</v>
      </c>
      <c r="K93" s="68">
        <v>1324665</v>
      </c>
      <c r="L93" s="68">
        <v>1730374</v>
      </c>
      <c r="M93" s="68">
        <v>1441128</v>
      </c>
      <c r="N93" s="68">
        <v>1875347</v>
      </c>
      <c r="O93" s="68">
        <v>1729858</v>
      </c>
      <c r="P93" s="68">
        <v>1928138</v>
      </c>
      <c r="Q93" s="68">
        <v>1925726</v>
      </c>
      <c r="R93" s="68">
        <v>1751482</v>
      </c>
      <c r="S93" s="68">
        <v>1762633</v>
      </c>
      <c r="T93" s="68">
        <v>1959482</v>
      </c>
      <c r="U93" s="68">
        <v>1905790</v>
      </c>
      <c r="V93" s="68">
        <v>1717296</v>
      </c>
      <c r="W93" s="68">
        <v>1677302</v>
      </c>
      <c r="X93" s="68">
        <v>1873094</v>
      </c>
      <c r="Y93" s="68">
        <v>1872353</v>
      </c>
      <c r="Z93" s="68">
        <v>1867567</v>
      </c>
      <c r="AA93" s="68">
        <v>1829408</v>
      </c>
      <c r="AB93" s="68">
        <v>2071732</v>
      </c>
      <c r="AC93" s="68">
        <v>1980783</v>
      </c>
      <c r="AD93" s="68">
        <v>1895565</v>
      </c>
      <c r="AE93" s="68">
        <v>1868063</v>
      </c>
      <c r="AF93" s="68">
        <v>2129342</v>
      </c>
      <c r="AG93" s="68">
        <v>1976317</v>
      </c>
      <c r="AH93" s="68">
        <v>1771918</v>
      </c>
      <c r="AI93" s="68">
        <v>2020563</v>
      </c>
      <c r="AJ93" s="68">
        <v>2019643</v>
      </c>
      <c r="AK93" s="37">
        <v>2195284</v>
      </c>
      <c r="AL93" s="37">
        <v>2153091</v>
      </c>
      <c r="AM93" s="37">
        <v>2150617</v>
      </c>
      <c r="AN93" s="37">
        <v>2146629</v>
      </c>
      <c r="AO93" s="37">
        <v>2365507</v>
      </c>
      <c r="AP93" s="37">
        <v>2529081</v>
      </c>
      <c r="AQ93" s="37">
        <v>2626727</v>
      </c>
      <c r="AR93" s="37">
        <v>2474316</v>
      </c>
      <c r="AS93" s="37">
        <v>2931614</v>
      </c>
      <c r="AT93" s="37">
        <v>2897575</v>
      </c>
      <c r="AU93" s="37">
        <v>3009121</v>
      </c>
      <c r="AV93" s="37">
        <v>3331343</v>
      </c>
      <c r="AW93" s="37">
        <v>3309552</v>
      </c>
    </row>
    <row r="94" spans="1:49" x14ac:dyDescent="0.25">
      <c r="A94" s="7" t="s">
        <v>166</v>
      </c>
      <c r="B94" s="67">
        <v>117543</v>
      </c>
      <c r="C94" s="67">
        <v>155929</v>
      </c>
      <c r="D94" s="67">
        <v>218244</v>
      </c>
      <c r="E94" s="67">
        <v>276316</v>
      </c>
      <c r="F94" s="67">
        <v>348576</v>
      </c>
      <c r="G94" s="67">
        <v>417379</v>
      </c>
      <c r="H94" s="67">
        <v>409885</v>
      </c>
      <c r="I94" s="67">
        <v>482972</v>
      </c>
      <c r="J94" s="67">
        <v>525472</v>
      </c>
      <c r="K94" s="67">
        <v>505327</v>
      </c>
      <c r="L94" s="67">
        <v>496114</v>
      </c>
      <c r="M94" s="67">
        <v>622887</v>
      </c>
      <c r="N94" s="67">
        <v>593879</v>
      </c>
      <c r="O94" s="67">
        <v>496114</v>
      </c>
      <c r="P94" s="67">
        <v>640767</v>
      </c>
      <c r="Q94" s="67">
        <v>678219</v>
      </c>
      <c r="R94" s="67">
        <v>662139</v>
      </c>
      <c r="S94" s="67">
        <v>636617</v>
      </c>
      <c r="T94" s="67">
        <v>850337</v>
      </c>
      <c r="U94" s="67">
        <v>822066</v>
      </c>
      <c r="V94" s="67">
        <v>799052</v>
      </c>
      <c r="W94" s="67">
        <v>762508</v>
      </c>
      <c r="X94" s="67">
        <v>958933</v>
      </c>
      <c r="Y94" s="67">
        <v>958889</v>
      </c>
      <c r="Z94" s="67">
        <v>1103988</v>
      </c>
      <c r="AA94" s="67">
        <v>1077673</v>
      </c>
      <c r="AB94" s="67">
        <v>1322145</v>
      </c>
      <c r="AC94" s="67">
        <v>1300298</v>
      </c>
      <c r="AD94" s="67">
        <v>1285648</v>
      </c>
      <c r="AE94" s="67">
        <v>1270208</v>
      </c>
      <c r="AF94" s="67">
        <v>1527626</v>
      </c>
      <c r="AG94" s="67">
        <v>1473670</v>
      </c>
      <c r="AH94" s="67">
        <v>1469258</v>
      </c>
      <c r="AI94" s="67">
        <v>1714975</v>
      </c>
      <c r="AJ94" s="67">
        <v>1710544</v>
      </c>
      <c r="AK94" s="33">
        <v>1625313</v>
      </c>
      <c r="AL94" s="33">
        <v>1617214</v>
      </c>
      <c r="AM94" s="33">
        <v>1612300</v>
      </c>
      <c r="AN94" s="33">
        <v>1605451</v>
      </c>
      <c r="AO94" s="33">
        <v>1798451</v>
      </c>
      <c r="AP94" s="33">
        <v>2016139</v>
      </c>
      <c r="AQ94" s="33">
        <v>1805183</v>
      </c>
      <c r="AR94" s="33">
        <v>1643079</v>
      </c>
      <c r="AS94" s="33">
        <v>1605327</v>
      </c>
      <c r="AT94" s="33">
        <v>1560256</v>
      </c>
      <c r="AU94" s="33">
        <v>1513575</v>
      </c>
      <c r="AV94" s="33">
        <v>1388086</v>
      </c>
      <c r="AW94" s="33">
        <v>1328869</v>
      </c>
    </row>
    <row r="95" spans="1:49" x14ac:dyDescent="0.25">
      <c r="A95" s="7" t="s">
        <v>167</v>
      </c>
      <c r="B95" s="67">
        <v>199334</v>
      </c>
      <c r="C95" s="67">
        <v>199386</v>
      </c>
      <c r="D95" s="67">
        <v>199437</v>
      </c>
      <c r="E95" s="67">
        <v>199488</v>
      </c>
      <c r="F95" s="67">
        <v>529754</v>
      </c>
      <c r="G95" s="67">
        <v>460344</v>
      </c>
      <c r="H95" s="67">
        <v>460572</v>
      </c>
      <c r="I95" s="67">
        <v>460799</v>
      </c>
      <c r="J95" s="67">
        <v>759609</v>
      </c>
      <c r="K95" s="67">
        <v>692984</v>
      </c>
      <c r="L95" s="67">
        <v>1075216</v>
      </c>
      <c r="M95" s="67">
        <v>693605</v>
      </c>
      <c r="N95" s="67">
        <v>1141085</v>
      </c>
      <c r="O95" s="67">
        <v>1075216</v>
      </c>
      <c r="P95" s="67">
        <v>1075771</v>
      </c>
      <c r="Q95" s="67">
        <v>1077009</v>
      </c>
      <c r="R95" s="67">
        <v>913558</v>
      </c>
      <c r="S95" s="67">
        <v>914801</v>
      </c>
      <c r="T95" s="67">
        <v>915607</v>
      </c>
      <c r="U95" s="67">
        <v>917060</v>
      </c>
      <c r="V95" s="67">
        <v>754536</v>
      </c>
      <c r="W95" s="67">
        <v>756191</v>
      </c>
      <c r="X95" s="67">
        <v>757232</v>
      </c>
      <c r="Y95" s="67">
        <v>759161</v>
      </c>
      <c r="Z95" s="67">
        <v>611162</v>
      </c>
      <c r="AA95" s="67">
        <v>612674</v>
      </c>
      <c r="AB95" s="67">
        <v>613663</v>
      </c>
      <c r="AC95" s="67">
        <v>614154</v>
      </c>
      <c r="AD95" s="67">
        <v>465093</v>
      </c>
      <c r="AE95" s="67">
        <v>465696</v>
      </c>
      <c r="AF95" s="67">
        <v>465953</v>
      </c>
      <c r="AG95" s="67">
        <v>466715</v>
      </c>
      <c r="AH95" s="67">
        <v>267599</v>
      </c>
      <c r="AI95" s="67">
        <v>268277</v>
      </c>
      <c r="AJ95" s="67">
        <v>269307</v>
      </c>
      <c r="AK95" s="33">
        <v>515953</v>
      </c>
      <c r="AL95" s="33">
        <v>463290</v>
      </c>
      <c r="AM95" s="33">
        <v>464383</v>
      </c>
      <c r="AN95" s="33">
        <v>464752</v>
      </c>
      <c r="AO95" s="33">
        <v>465457</v>
      </c>
      <c r="AP95" s="33">
        <v>393002</v>
      </c>
      <c r="AQ95" s="33">
        <v>686549</v>
      </c>
      <c r="AR95" s="33">
        <v>689299</v>
      </c>
      <c r="AS95" s="33">
        <v>1187234</v>
      </c>
      <c r="AT95" s="33">
        <v>1188105</v>
      </c>
      <c r="AU95" s="33">
        <v>1188977</v>
      </c>
      <c r="AV95" s="33">
        <v>1687184</v>
      </c>
      <c r="AW95" s="33">
        <v>1688260</v>
      </c>
    </row>
    <row r="96" spans="1:49" x14ac:dyDescent="0.25">
      <c r="A96" s="7" t="s">
        <v>172</v>
      </c>
      <c r="B96" s="67">
        <v>35474</v>
      </c>
      <c r="C96" s="67">
        <v>35965</v>
      </c>
      <c r="D96" s="67">
        <v>37028</v>
      </c>
      <c r="E96" s="67">
        <v>40095</v>
      </c>
      <c r="F96" s="67">
        <v>53798</v>
      </c>
      <c r="G96" s="67">
        <v>40859</v>
      </c>
      <c r="H96" s="67" t="s">
        <v>3</v>
      </c>
      <c r="I96" s="67" t="s">
        <v>3</v>
      </c>
      <c r="J96" s="67" t="s">
        <v>3</v>
      </c>
      <c r="K96" s="67" t="s">
        <v>3</v>
      </c>
      <c r="L96" s="67">
        <v>516</v>
      </c>
      <c r="M96" s="67">
        <v>0</v>
      </c>
      <c r="N96" s="67" t="s">
        <v>3</v>
      </c>
      <c r="O96" s="67">
        <v>0</v>
      </c>
      <c r="P96" s="67">
        <v>0</v>
      </c>
      <c r="Q96" s="67">
        <v>0</v>
      </c>
      <c r="R96" s="67">
        <v>0</v>
      </c>
      <c r="S96" s="67" t="s">
        <v>3</v>
      </c>
      <c r="T96" s="67">
        <v>0</v>
      </c>
      <c r="U96" s="67">
        <v>0</v>
      </c>
      <c r="V96" s="67">
        <v>0</v>
      </c>
      <c r="W96" s="67">
        <v>0</v>
      </c>
      <c r="X96" s="67" t="s">
        <v>3</v>
      </c>
      <c r="Y96" s="67">
        <v>0</v>
      </c>
      <c r="Z96" s="67">
        <v>0</v>
      </c>
      <c r="AA96" s="67">
        <v>0</v>
      </c>
      <c r="AB96" s="67" t="s">
        <v>3</v>
      </c>
      <c r="AC96" s="67">
        <v>0</v>
      </c>
      <c r="AD96" s="67">
        <v>0</v>
      </c>
      <c r="AE96" s="67">
        <v>0</v>
      </c>
      <c r="AF96" s="67">
        <v>0</v>
      </c>
      <c r="AG96" s="67">
        <v>0</v>
      </c>
      <c r="AH96" s="67">
        <v>0</v>
      </c>
      <c r="AI96" s="67">
        <v>0</v>
      </c>
      <c r="AJ96" s="67">
        <v>0</v>
      </c>
      <c r="AK96" s="33">
        <v>0</v>
      </c>
      <c r="AL96" s="33">
        <v>16391</v>
      </c>
      <c r="AM96" s="33">
        <v>14462</v>
      </c>
      <c r="AN96" s="33">
        <v>5399</v>
      </c>
      <c r="AO96" s="33">
        <v>4744</v>
      </c>
      <c r="AP96" s="33">
        <v>4349</v>
      </c>
      <c r="AQ96" s="33">
        <v>4348</v>
      </c>
      <c r="AR96" s="33">
        <v>3810</v>
      </c>
      <c r="AS96" s="33">
        <v>2822</v>
      </c>
      <c r="AT96" s="33">
        <v>2229</v>
      </c>
      <c r="AU96" s="33">
        <v>1575</v>
      </c>
      <c r="AV96" s="33">
        <v>982</v>
      </c>
      <c r="AW96" s="33">
        <v>426</v>
      </c>
    </row>
    <row r="97" spans="1:49" x14ac:dyDescent="0.25">
      <c r="A97" s="7" t="s">
        <v>126</v>
      </c>
      <c r="B97" s="67">
        <v>22528</v>
      </c>
      <c r="C97" s="67">
        <v>25165</v>
      </c>
      <c r="D97" s="67">
        <v>25912</v>
      </c>
      <c r="E97" s="67">
        <v>22640</v>
      </c>
      <c r="F97" s="67">
        <v>18855</v>
      </c>
      <c r="G97" s="67">
        <v>28757</v>
      </c>
      <c r="H97" s="67">
        <v>16362</v>
      </c>
      <c r="I97" s="67">
        <v>13513</v>
      </c>
      <c r="J97" s="67">
        <v>16902</v>
      </c>
      <c r="K97" s="67">
        <v>9351</v>
      </c>
      <c r="L97" s="67">
        <v>21852</v>
      </c>
      <c r="M97" s="67">
        <v>21486</v>
      </c>
      <c r="N97" s="67">
        <v>21171</v>
      </c>
      <c r="O97" s="67">
        <v>21852</v>
      </c>
      <c r="P97" s="67">
        <v>65372</v>
      </c>
      <c r="Q97" s="67">
        <v>55675</v>
      </c>
      <c r="R97" s="67">
        <v>58415</v>
      </c>
      <c r="S97" s="67">
        <v>41725</v>
      </c>
      <c r="T97" s="67">
        <v>26925</v>
      </c>
      <c r="U97" s="67">
        <v>4326</v>
      </c>
      <c r="V97" s="67">
        <v>3873</v>
      </c>
      <c r="W97" s="67">
        <v>2892</v>
      </c>
      <c r="X97" s="67">
        <v>4087</v>
      </c>
      <c r="Y97" s="67">
        <v>1301</v>
      </c>
      <c r="Z97" s="67">
        <v>1233</v>
      </c>
      <c r="AA97" s="67">
        <v>1221</v>
      </c>
      <c r="AB97" s="67">
        <v>1152</v>
      </c>
      <c r="AC97" s="67">
        <v>1028</v>
      </c>
      <c r="AD97" s="67">
        <v>953</v>
      </c>
      <c r="AE97" s="67">
        <v>871</v>
      </c>
      <c r="AF97" s="67">
        <v>1395</v>
      </c>
      <c r="AG97" s="67">
        <v>1865</v>
      </c>
      <c r="AH97" s="67">
        <v>1581</v>
      </c>
      <c r="AI97" s="67">
        <v>1480</v>
      </c>
      <c r="AJ97" s="67">
        <v>1377</v>
      </c>
      <c r="AK97" s="33">
        <v>278</v>
      </c>
      <c r="AL97" s="33">
        <v>164</v>
      </c>
      <c r="AM97" s="33">
        <v>295</v>
      </c>
      <c r="AN97" s="33">
        <v>4392</v>
      </c>
      <c r="AO97" s="33">
        <v>12270</v>
      </c>
      <c r="AP97" s="33">
        <v>12271</v>
      </c>
      <c r="AQ97" s="33">
        <v>11305</v>
      </c>
      <c r="AR97" s="33">
        <v>7271</v>
      </c>
      <c r="AS97" s="33">
        <v>7271</v>
      </c>
      <c r="AT97" s="33">
        <v>11011</v>
      </c>
      <c r="AU97" s="33">
        <v>7269</v>
      </c>
      <c r="AV97" s="33">
        <v>10056</v>
      </c>
      <c r="AW97" s="33">
        <v>9708</v>
      </c>
    </row>
    <row r="98" spans="1:49" x14ac:dyDescent="0.25">
      <c r="A98" s="7" t="s">
        <v>145</v>
      </c>
      <c r="B98" s="67">
        <v>23637</v>
      </c>
      <c r="C98" s="67">
        <v>23805</v>
      </c>
      <c r="D98" s="67">
        <v>30788</v>
      </c>
      <c r="E98" s="67">
        <v>12218</v>
      </c>
      <c r="F98" s="67">
        <v>977</v>
      </c>
      <c r="G98" s="67">
        <v>2643</v>
      </c>
      <c r="H98" s="67">
        <v>26408</v>
      </c>
      <c r="I98" s="67">
        <v>25342</v>
      </c>
      <c r="J98" s="67">
        <v>28053</v>
      </c>
      <c r="K98" s="67">
        <v>32654</v>
      </c>
      <c r="L98" s="67">
        <v>41653</v>
      </c>
      <c r="M98" s="67">
        <v>34458</v>
      </c>
      <c r="N98" s="67">
        <v>39231</v>
      </c>
      <c r="O98" s="67">
        <v>41653</v>
      </c>
      <c r="P98" s="67">
        <v>45619</v>
      </c>
      <c r="Q98" s="67">
        <v>39597</v>
      </c>
      <c r="R98" s="67">
        <v>54144</v>
      </c>
      <c r="S98" s="67">
        <v>64666</v>
      </c>
      <c r="T98" s="67">
        <v>67821</v>
      </c>
      <c r="U98" s="67">
        <v>70845</v>
      </c>
      <c r="V98" s="67">
        <v>74400</v>
      </c>
      <c r="W98" s="67">
        <v>78669</v>
      </c>
      <c r="X98" s="67">
        <v>81858</v>
      </c>
      <c r="Y98" s="67">
        <v>88696</v>
      </c>
      <c r="Z98" s="67">
        <v>92797</v>
      </c>
      <c r="AA98" s="67">
        <v>85004</v>
      </c>
      <c r="AB98" s="67">
        <v>88250</v>
      </c>
      <c r="AC98" s="67">
        <v>24599</v>
      </c>
      <c r="AD98" s="67">
        <v>109162</v>
      </c>
      <c r="AE98" s="67">
        <v>97623</v>
      </c>
      <c r="AF98" s="67">
        <v>103852</v>
      </c>
      <c r="AG98" s="67">
        <v>6257</v>
      </c>
      <c r="AH98" s="67">
        <v>8651</v>
      </c>
      <c r="AI98" s="67">
        <v>13098</v>
      </c>
      <c r="AJ98" s="67">
        <v>16282</v>
      </c>
      <c r="AK98" s="33">
        <v>31091</v>
      </c>
      <c r="AL98" s="33">
        <v>34760</v>
      </c>
      <c r="AM98" s="33">
        <v>38742</v>
      </c>
      <c r="AN98" s="33">
        <v>45439</v>
      </c>
      <c r="AO98" s="33">
        <v>59236</v>
      </c>
      <c r="AP98" s="33">
        <v>77706</v>
      </c>
      <c r="AQ98" s="33">
        <v>94479</v>
      </c>
      <c r="AR98" s="33">
        <v>105918</v>
      </c>
      <c r="AS98" s="33">
        <v>103555</v>
      </c>
      <c r="AT98" s="33">
        <v>110541</v>
      </c>
      <c r="AU98" s="33">
        <v>272283</v>
      </c>
      <c r="AV98" s="33">
        <v>211981</v>
      </c>
      <c r="AW98" s="33">
        <v>249539</v>
      </c>
    </row>
    <row r="99" spans="1:49" x14ac:dyDescent="0.25">
      <c r="A99" s="7" t="s">
        <v>175</v>
      </c>
      <c r="B99" s="67">
        <v>68688</v>
      </c>
      <c r="C99" s="67">
        <v>64717</v>
      </c>
      <c r="D99" s="67">
        <v>64997</v>
      </c>
      <c r="E99" s="67">
        <v>66497</v>
      </c>
      <c r="F99" s="67">
        <v>65061</v>
      </c>
      <c r="G99" s="67">
        <v>60389</v>
      </c>
      <c r="H99" s="67">
        <v>25438</v>
      </c>
      <c r="I99" s="67">
        <v>20330</v>
      </c>
      <c r="J99" s="67">
        <v>21406</v>
      </c>
      <c r="K99" s="67">
        <v>21227</v>
      </c>
      <c r="L99" s="67">
        <v>33564</v>
      </c>
      <c r="M99" s="67">
        <v>33455</v>
      </c>
      <c r="N99" s="67">
        <v>33508</v>
      </c>
      <c r="O99" s="67">
        <v>33564</v>
      </c>
      <c r="P99" s="67">
        <v>33635</v>
      </c>
      <c r="Q99" s="67">
        <v>13459</v>
      </c>
      <c r="R99" s="67">
        <v>13424</v>
      </c>
      <c r="S99" s="67">
        <v>13390</v>
      </c>
      <c r="T99" s="67">
        <v>13291</v>
      </c>
      <c r="U99" s="67">
        <v>14419</v>
      </c>
      <c r="V99" s="67">
        <v>14385</v>
      </c>
      <c r="W99" s="67">
        <v>14350</v>
      </c>
      <c r="X99" s="67">
        <v>14316</v>
      </c>
      <c r="Y99" s="67">
        <v>13800</v>
      </c>
      <c r="Z99" s="67">
        <v>13800</v>
      </c>
      <c r="AA99" s="67">
        <v>13800</v>
      </c>
      <c r="AB99" s="67">
        <v>13800</v>
      </c>
      <c r="AC99" s="67">
        <v>14031</v>
      </c>
      <c r="AD99" s="67">
        <v>14055</v>
      </c>
      <c r="AE99" s="67">
        <v>14055</v>
      </c>
      <c r="AF99" s="67">
        <v>14053</v>
      </c>
      <c r="AG99" s="67">
        <v>13829</v>
      </c>
      <c r="AH99" s="67">
        <v>13708</v>
      </c>
      <c r="AI99" s="67">
        <v>14456</v>
      </c>
      <c r="AJ99" s="67">
        <v>16742</v>
      </c>
      <c r="AK99" s="33">
        <v>18896</v>
      </c>
      <c r="AL99" s="33">
        <v>18896</v>
      </c>
      <c r="AM99" s="33">
        <v>18896</v>
      </c>
      <c r="AN99" s="33">
        <v>20224</v>
      </c>
      <c r="AO99" s="33">
        <v>24957</v>
      </c>
      <c r="AP99" s="33">
        <v>24862</v>
      </c>
      <c r="AQ99" s="33">
        <v>24863</v>
      </c>
      <c r="AR99" s="33">
        <v>24939</v>
      </c>
      <c r="AS99" s="33">
        <v>25405</v>
      </c>
      <c r="AT99" s="33">
        <v>25433</v>
      </c>
      <c r="AU99" s="33">
        <v>25442</v>
      </c>
      <c r="AV99" s="33">
        <v>33054</v>
      </c>
      <c r="AW99" s="33">
        <v>32750</v>
      </c>
    </row>
    <row r="100" spans="1:49" x14ac:dyDescent="0.25">
      <c r="A100" s="23" t="s">
        <v>176</v>
      </c>
      <c r="B100" s="61" t="s">
        <v>3</v>
      </c>
      <c r="C100" s="61" t="s">
        <v>3</v>
      </c>
      <c r="D100" s="61" t="s">
        <v>3</v>
      </c>
      <c r="E100" s="61">
        <v>42840</v>
      </c>
      <c r="F100" s="61">
        <v>62639</v>
      </c>
      <c r="G100" s="61">
        <v>72929</v>
      </c>
      <c r="H100" s="61">
        <v>60682</v>
      </c>
      <c r="I100" s="61">
        <v>60709</v>
      </c>
      <c r="J100" s="61">
        <v>63138</v>
      </c>
      <c r="K100" s="61">
        <v>63122</v>
      </c>
      <c r="L100" s="61">
        <v>61459</v>
      </c>
      <c r="M100" s="61">
        <v>35237</v>
      </c>
      <c r="N100" s="61">
        <v>46473</v>
      </c>
      <c r="O100" s="61">
        <v>61459</v>
      </c>
      <c r="P100" s="61">
        <v>66974</v>
      </c>
      <c r="Q100" s="61">
        <v>61767</v>
      </c>
      <c r="R100" s="61">
        <v>49802</v>
      </c>
      <c r="S100" s="61">
        <v>91434</v>
      </c>
      <c r="T100" s="61">
        <v>85501</v>
      </c>
      <c r="U100" s="61">
        <v>77074</v>
      </c>
      <c r="V100" s="61">
        <v>71050</v>
      </c>
      <c r="W100" s="61">
        <v>62692</v>
      </c>
      <c r="X100" s="61">
        <v>56668</v>
      </c>
      <c r="Y100" s="61">
        <v>50506</v>
      </c>
      <c r="Z100" s="61">
        <v>44587</v>
      </c>
      <c r="AA100" s="61">
        <v>39036</v>
      </c>
      <c r="AB100" s="61">
        <v>32722</v>
      </c>
      <c r="AC100" s="61">
        <v>26673</v>
      </c>
      <c r="AD100" s="61">
        <v>20654</v>
      </c>
      <c r="AE100" s="61">
        <v>19610</v>
      </c>
      <c r="AF100" s="61">
        <v>16463</v>
      </c>
      <c r="AG100" s="61">
        <v>13981</v>
      </c>
      <c r="AH100" s="61">
        <v>11121</v>
      </c>
      <c r="AI100" s="61">
        <v>8277</v>
      </c>
      <c r="AJ100" s="61">
        <v>5391</v>
      </c>
      <c r="AK100" s="136">
        <v>3753</v>
      </c>
      <c r="AL100" s="136">
        <v>2376</v>
      </c>
      <c r="AM100" s="136">
        <v>1539</v>
      </c>
      <c r="AN100" s="136">
        <v>972</v>
      </c>
      <c r="AO100" s="136">
        <v>392</v>
      </c>
      <c r="AP100" s="136">
        <v>752</v>
      </c>
      <c r="AQ100" s="136">
        <v>0</v>
      </c>
      <c r="AR100" s="136">
        <v>0</v>
      </c>
      <c r="AS100" s="136">
        <v>0</v>
      </c>
      <c r="AT100" s="136">
        <v>0</v>
      </c>
      <c r="AU100" s="136">
        <v>0</v>
      </c>
      <c r="AV100" s="136">
        <v>0</v>
      </c>
      <c r="AW100" s="136">
        <v>0</v>
      </c>
    </row>
    <row r="101" spans="1:49" s="89" customFormat="1" x14ac:dyDescent="0.25">
      <c r="A101" s="17" t="s">
        <v>177</v>
      </c>
      <c r="B101" s="70">
        <v>1405538</v>
      </c>
      <c r="C101" s="70">
        <v>1440220</v>
      </c>
      <c r="D101" s="70">
        <v>1479615</v>
      </c>
      <c r="E101" s="70">
        <v>1488258</v>
      </c>
      <c r="F101" s="70">
        <v>1518945</v>
      </c>
      <c r="G101" s="70">
        <v>1544956</v>
      </c>
      <c r="H101" s="70">
        <v>1571685</v>
      </c>
      <c r="I101" s="70">
        <v>1578861</v>
      </c>
      <c r="J101" s="70">
        <v>1603173</v>
      </c>
      <c r="K101" s="70">
        <v>1642011</v>
      </c>
      <c r="L101" s="70">
        <v>2226538</v>
      </c>
      <c r="M101" s="70">
        <v>1777501</v>
      </c>
      <c r="N101" s="70">
        <v>1827316</v>
      </c>
      <c r="O101" s="70">
        <v>2226538</v>
      </c>
      <c r="P101" s="70">
        <v>2306667</v>
      </c>
      <c r="Q101" s="70">
        <v>2317533</v>
      </c>
      <c r="R101" s="70">
        <v>2365190</v>
      </c>
      <c r="S101" s="70">
        <v>2402226</v>
      </c>
      <c r="T101" s="70">
        <v>2480866</v>
      </c>
      <c r="U101" s="70">
        <v>2493805</v>
      </c>
      <c r="V101" s="70">
        <v>2541185</v>
      </c>
      <c r="W101" s="70">
        <v>2577989</v>
      </c>
      <c r="X101" s="70">
        <v>2636918</v>
      </c>
      <c r="Y101" s="70">
        <v>2633980</v>
      </c>
      <c r="Z101" s="70">
        <v>2672326</v>
      </c>
      <c r="AA101" s="70">
        <v>2689337</v>
      </c>
      <c r="AB101" s="70">
        <v>2732699</v>
      </c>
      <c r="AC101" s="70">
        <v>2741538</v>
      </c>
      <c r="AD101" s="70">
        <v>2776980</v>
      </c>
      <c r="AE101" s="70">
        <v>2750482</v>
      </c>
      <c r="AF101" s="70">
        <v>2797924</v>
      </c>
      <c r="AG101" s="70">
        <v>2752541</v>
      </c>
      <c r="AH101" s="70">
        <v>2807108</v>
      </c>
      <c r="AI101" s="70">
        <v>2790184</v>
      </c>
      <c r="AJ101" s="70">
        <v>2827829</v>
      </c>
      <c r="AK101" s="70">
        <v>2846334</v>
      </c>
      <c r="AL101" s="70">
        <v>2900283</v>
      </c>
      <c r="AM101" s="70">
        <v>2872547</v>
      </c>
      <c r="AN101" s="70">
        <v>2960702</v>
      </c>
      <c r="AO101" s="70">
        <v>3000062</v>
      </c>
      <c r="AP101" s="70">
        <v>3008206</v>
      </c>
      <c r="AQ101" s="70">
        <v>3050930</v>
      </c>
      <c r="AR101" s="70">
        <v>3113410</v>
      </c>
      <c r="AS101" s="70">
        <v>3149328</v>
      </c>
      <c r="AT101" s="70">
        <v>3191280</v>
      </c>
      <c r="AU101" s="70">
        <v>3468091</v>
      </c>
      <c r="AV101" s="70">
        <v>3409691</v>
      </c>
      <c r="AW101" s="70">
        <v>3410804</v>
      </c>
    </row>
    <row r="102" spans="1:49" x14ac:dyDescent="0.25">
      <c r="A102" s="20" t="s">
        <v>178</v>
      </c>
      <c r="B102" s="71">
        <v>818125</v>
      </c>
      <c r="C102" s="71">
        <v>818125</v>
      </c>
      <c r="D102" s="71">
        <v>818125</v>
      </c>
      <c r="E102" s="71">
        <v>823859</v>
      </c>
      <c r="F102" s="71" t="s">
        <v>3</v>
      </c>
      <c r="G102" s="71">
        <v>823859</v>
      </c>
      <c r="H102" s="71">
        <v>823859</v>
      </c>
      <c r="I102" s="71">
        <v>823859</v>
      </c>
      <c r="J102" s="71">
        <v>823859</v>
      </c>
      <c r="K102" s="71">
        <v>823859</v>
      </c>
      <c r="L102" s="71">
        <v>1186729</v>
      </c>
      <c r="M102" s="71">
        <v>823859</v>
      </c>
      <c r="N102" s="71">
        <v>823859</v>
      </c>
      <c r="O102" s="71">
        <v>1186729</v>
      </c>
      <c r="P102" s="71">
        <v>1233163</v>
      </c>
      <c r="Q102" s="71">
        <v>1232002</v>
      </c>
      <c r="R102" s="71">
        <v>1232002</v>
      </c>
      <c r="S102" s="71">
        <v>1231313</v>
      </c>
      <c r="T102" s="71">
        <v>1231313</v>
      </c>
      <c r="U102" s="71">
        <v>1231313</v>
      </c>
      <c r="V102" s="71">
        <v>1231313</v>
      </c>
      <c r="W102" s="71">
        <v>1231313</v>
      </c>
      <c r="X102" s="71">
        <v>1231313</v>
      </c>
      <c r="Y102" s="71">
        <v>1231313</v>
      </c>
      <c r="Z102" s="71">
        <v>1231313</v>
      </c>
      <c r="AA102" s="71">
        <v>1231313</v>
      </c>
      <c r="AB102" s="71">
        <v>1231313</v>
      </c>
      <c r="AC102" s="71">
        <v>1231313</v>
      </c>
      <c r="AD102" s="71">
        <v>1231313</v>
      </c>
      <c r="AE102" s="71">
        <v>1231313</v>
      </c>
      <c r="AF102" s="71">
        <v>1231313</v>
      </c>
      <c r="AG102" s="71">
        <v>1231313</v>
      </c>
      <c r="AH102" s="71">
        <v>1231313</v>
      </c>
      <c r="AI102" s="71">
        <v>1231313</v>
      </c>
      <c r="AJ102" s="71">
        <v>1231313</v>
      </c>
      <c r="AK102" s="71">
        <v>1231313</v>
      </c>
      <c r="AL102" s="71">
        <v>1231313</v>
      </c>
      <c r="AM102" s="71">
        <v>1231313</v>
      </c>
      <c r="AN102" s="71">
        <v>1231313</v>
      </c>
      <c r="AO102" s="71">
        <v>1231313</v>
      </c>
      <c r="AP102" s="71">
        <v>1231313</v>
      </c>
      <c r="AQ102" s="71">
        <v>1231313</v>
      </c>
      <c r="AR102" s="71">
        <v>1231313</v>
      </c>
      <c r="AS102" s="71">
        <v>1231313</v>
      </c>
      <c r="AT102" s="71">
        <v>1231313</v>
      </c>
      <c r="AU102" s="71">
        <v>1275657</v>
      </c>
      <c r="AV102" s="71">
        <v>1275657</v>
      </c>
      <c r="AW102" s="71">
        <v>2175657</v>
      </c>
    </row>
    <row r="103" spans="1:49" x14ac:dyDescent="0.25">
      <c r="A103" s="7" t="s">
        <v>179</v>
      </c>
      <c r="B103" s="67">
        <v>457622</v>
      </c>
      <c r="C103" s="67">
        <v>457638</v>
      </c>
      <c r="D103" s="67">
        <v>457585</v>
      </c>
      <c r="E103" s="67">
        <v>453818</v>
      </c>
      <c r="F103" s="67">
        <v>453008</v>
      </c>
      <c r="G103" s="67">
        <v>453470</v>
      </c>
      <c r="H103" s="67">
        <v>483960</v>
      </c>
      <c r="I103" s="67">
        <v>455148</v>
      </c>
      <c r="J103" s="67">
        <v>447256</v>
      </c>
      <c r="K103" s="67">
        <v>451784</v>
      </c>
      <c r="L103" s="67">
        <v>469454</v>
      </c>
      <c r="M103" s="67">
        <v>464767</v>
      </c>
      <c r="N103" s="67">
        <v>467244</v>
      </c>
      <c r="O103" s="67">
        <v>469454</v>
      </c>
      <c r="P103" s="67">
        <v>458185</v>
      </c>
      <c r="Q103" s="67">
        <v>457623</v>
      </c>
      <c r="R103" s="67">
        <v>457220</v>
      </c>
      <c r="S103" s="67">
        <v>458890</v>
      </c>
      <c r="T103" s="67">
        <v>470907</v>
      </c>
      <c r="U103" s="67">
        <v>473382</v>
      </c>
      <c r="V103" s="67">
        <v>476250</v>
      </c>
      <c r="W103" s="67">
        <v>471243</v>
      </c>
      <c r="X103" s="67">
        <v>472514</v>
      </c>
      <c r="Y103" s="67">
        <v>473233</v>
      </c>
      <c r="Z103" s="67">
        <v>473580</v>
      </c>
      <c r="AA103" s="67">
        <v>470751</v>
      </c>
      <c r="AB103" s="67">
        <v>474234</v>
      </c>
      <c r="AC103" s="67">
        <v>472386</v>
      </c>
      <c r="AD103" s="67">
        <v>457799</v>
      </c>
      <c r="AE103" s="67">
        <v>462528</v>
      </c>
      <c r="AF103" s="67">
        <v>457438</v>
      </c>
      <c r="AG103" s="67">
        <v>452713</v>
      </c>
      <c r="AH103" s="67">
        <v>448965</v>
      </c>
      <c r="AI103" s="67">
        <v>441714</v>
      </c>
      <c r="AJ103" s="67">
        <v>443009</v>
      </c>
      <c r="AK103" s="67">
        <v>445313</v>
      </c>
      <c r="AL103" s="67">
        <v>444911</v>
      </c>
      <c r="AM103" s="67">
        <v>446781</v>
      </c>
      <c r="AN103" s="67">
        <v>448401</v>
      </c>
      <c r="AO103" s="67">
        <v>450021</v>
      </c>
      <c r="AP103" s="67">
        <v>446448</v>
      </c>
      <c r="AQ103" s="67">
        <v>442754</v>
      </c>
      <c r="AR103" s="67">
        <v>444703</v>
      </c>
      <c r="AS103" s="67">
        <v>446652</v>
      </c>
      <c r="AT103" s="67">
        <v>448789</v>
      </c>
      <c r="AU103" s="67">
        <v>446488</v>
      </c>
      <c r="AV103" s="67">
        <v>448625</v>
      </c>
      <c r="AW103" s="67">
        <v>448809</v>
      </c>
    </row>
    <row r="104" spans="1:49" x14ac:dyDescent="0.25">
      <c r="A104" s="7" t="s">
        <v>180</v>
      </c>
      <c r="B104" s="67">
        <v>129586</v>
      </c>
      <c r="C104" s="67">
        <v>104946</v>
      </c>
      <c r="D104" s="67">
        <v>104946</v>
      </c>
      <c r="E104" s="67">
        <v>210424</v>
      </c>
      <c r="F104" s="67">
        <v>241912</v>
      </c>
      <c r="G104" s="67">
        <v>267449</v>
      </c>
      <c r="H104" s="67">
        <v>263659</v>
      </c>
      <c r="I104" s="67">
        <v>299687</v>
      </c>
      <c r="J104" s="67">
        <v>331890</v>
      </c>
      <c r="K104" s="67">
        <v>279949</v>
      </c>
      <c r="L104" s="67">
        <v>483084</v>
      </c>
      <c r="M104" s="67">
        <v>484486</v>
      </c>
      <c r="N104" s="67">
        <v>484486</v>
      </c>
      <c r="O104" s="67">
        <v>483084</v>
      </c>
      <c r="P104" s="67">
        <v>483084</v>
      </c>
      <c r="Q104" s="67">
        <v>623866</v>
      </c>
      <c r="R104" s="67">
        <v>623866</v>
      </c>
      <c r="S104" s="67">
        <v>607716</v>
      </c>
      <c r="T104" s="67">
        <v>607693</v>
      </c>
      <c r="U104" s="67">
        <v>782493</v>
      </c>
      <c r="V104" s="67">
        <v>782493</v>
      </c>
      <c r="W104" s="67">
        <v>776939</v>
      </c>
      <c r="X104" s="67">
        <v>776939</v>
      </c>
      <c r="Y104" s="67">
        <v>922646</v>
      </c>
      <c r="Z104" s="67">
        <v>922646</v>
      </c>
      <c r="AA104" s="67">
        <v>908031</v>
      </c>
      <c r="AB104" s="67">
        <v>908031</v>
      </c>
      <c r="AC104" s="67">
        <v>1031238</v>
      </c>
      <c r="AD104" s="67">
        <v>1031238</v>
      </c>
      <c r="AE104" s="67">
        <v>949614</v>
      </c>
      <c r="AF104" s="67">
        <v>949614</v>
      </c>
      <c r="AG104" s="67">
        <v>1060010</v>
      </c>
      <c r="AH104" s="67">
        <v>1061075</v>
      </c>
      <c r="AI104" s="67">
        <v>992312</v>
      </c>
      <c r="AJ104" s="67">
        <v>963561</v>
      </c>
      <c r="AK104" s="67">
        <v>1159038</v>
      </c>
      <c r="AL104" s="67">
        <v>1159038</v>
      </c>
      <c r="AM104" s="67">
        <v>1069924</v>
      </c>
      <c r="AN104" s="67">
        <v>1069924</v>
      </c>
      <c r="AO104" s="67">
        <v>1306397</v>
      </c>
      <c r="AP104" s="67">
        <v>1306397</v>
      </c>
      <c r="AQ104" s="67">
        <v>1306397</v>
      </c>
      <c r="AR104" s="67">
        <v>1306397</v>
      </c>
      <c r="AS104" s="67">
        <v>1460607</v>
      </c>
      <c r="AT104" s="67">
        <v>1460607</v>
      </c>
      <c r="AU104" s="67">
        <v>1416263</v>
      </c>
      <c r="AV104" s="67">
        <v>1414295</v>
      </c>
      <c r="AW104" s="67">
        <v>775046</v>
      </c>
    </row>
    <row r="105" spans="1:49" x14ac:dyDescent="0.25">
      <c r="A105" s="7" t="s">
        <v>181</v>
      </c>
      <c r="B105" s="67" t="s">
        <v>3</v>
      </c>
      <c r="C105" s="67">
        <v>59334</v>
      </c>
      <c r="D105" s="67">
        <v>98771</v>
      </c>
      <c r="E105" s="67" t="s">
        <v>3</v>
      </c>
      <c r="F105" s="67" t="s">
        <v>3</v>
      </c>
      <c r="G105" s="67" t="s">
        <v>3</v>
      </c>
      <c r="H105" s="67" t="s">
        <v>3</v>
      </c>
      <c r="I105" s="67" t="s">
        <v>3</v>
      </c>
      <c r="J105" s="67" t="s">
        <v>3</v>
      </c>
      <c r="K105" s="67" t="s">
        <v>3</v>
      </c>
      <c r="L105" s="67">
        <v>83028</v>
      </c>
      <c r="M105" s="67">
        <v>0</v>
      </c>
      <c r="N105" s="67">
        <v>47328</v>
      </c>
      <c r="O105" s="67">
        <v>83028</v>
      </c>
      <c r="P105" s="67">
        <v>128087</v>
      </c>
      <c r="Q105" s="67">
        <v>0</v>
      </c>
      <c r="R105" s="67">
        <v>48191</v>
      </c>
      <c r="S105" s="67">
        <v>97823</v>
      </c>
      <c r="T105" s="67">
        <v>164418</v>
      </c>
      <c r="U105" s="67">
        <v>0</v>
      </c>
      <c r="V105" s="67">
        <v>44515</v>
      </c>
      <c r="W105" s="67">
        <v>91746</v>
      </c>
      <c r="X105" s="67">
        <v>149609</v>
      </c>
      <c r="Y105" s="67">
        <v>0</v>
      </c>
      <c r="Z105" s="67">
        <v>38209</v>
      </c>
      <c r="AA105" s="67">
        <v>72629</v>
      </c>
      <c r="AB105" s="67">
        <v>112685</v>
      </c>
      <c r="AC105" s="67">
        <v>0</v>
      </c>
      <c r="AD105" s="67">
        <v>50010</v>
      </c>
      <c r="AE105" s="67">
        <v>100378</v>
      </c>
      <c r="AF105" s="67">
        <v>152794</v>
      </c>
      <c r="AG105" s="67">
        <v>0</v>
      </c>
      <c r="AH105" s="67">
        <v>57337</v>
      </c>
      <c r="AI105" s="67">
        <v>116942</v>
      </c>
      <c r="AJ105" s="67">
        <v>181424</v>
      </c>
      <c r="AK105" s="67">
        <v>0</v>
      </c>
      <c r="AL105" s="67">
        <v>54399</v>
      </c>
      <c r="AM105" s="67">
        <v>113459</v>
      </c>
      <c r="AN105" s="67">
        <v>199469</v>
      </c>
      <c r="AO105" s="67">
        <v>0</v>
      </c>
      <c r="AP105" s="67">
        <v>11834</v>
      </c>
      <c r="AQ105" s="67">
        <v>58621</v>
      </c>
      <c r="AR105" s="67">
        <v>120364</v>
      </c>
      <c r="AS105" s="67">
        <v>0</v>
      </c>
      <c r="AT105" s="67">
        <v>40350</v>
      </c>
      <c r="AU105" s="67">
        <v>318754</v>
      </c>
      <c r="AV105" s="67">
        <v>260007</v>
      </c>
      <c r="AW105" s="67">
        <v>0</v>
      </c>
    </row>
    <row r="106" spans="1:49" x14ac:dyDescent="0.25">
      <c r="A106" s="7" t="s">
        <v>182</v>
      </c>
      <c r="B106" s="67">
        <v>205</v>
      </c>
      <c r="C106" s="67">
        <v>177</v>
      </c>
      <c r="D106" s="67">
        <v>188</v>
      </c>
      <c r="E106" s="67">
        <v>157</v>
      </c>
      <c r="F106" s="67" t="s">
        <v>3</v>
      </c>
      <c r="G106" s="67">
        <v>178</v>
      </c>
      <c r="H106" s="67">
        <v>207</v>
      </c>
      <c r="I106" s="67">
        <v>167</v>
      </c>
      <c r="J106" s="67">
        <v>168</v>
      </c>
      <c r="K106" s="67">
        <v>183</v>
      </c>
      <c r="L106" s="67">
        <v>4243</v>
      </c>
      <c r="M106" s="67">
        <v>4389</v>
      </c>
      <c r="N106" s="67">
        <v>4399</v>
      </c>
      <c r="O106" s="67">
        <v>4243</v>
      </c>
      <c r="P106" s="67">
        <v>4148</v>
      </c>
      <c r="Q106" s="67">
        <v>4042</v>
      </c>
      <c r="R106" s="67">
        <v>3911</v>
      </c>
      <c r="S106" s="67">
        <v>6484</v>
      </c>
      <c r="T106" s="67">
        <v>6535</v>
      </c>
      <c r="U106" s="67">
        <v>6617</v>
      </c>
      <c r="V106" s="67">
        <v>6614</v>
      </c>
      <c r="W106" s="67">
        <v>6748</v>
      </c>
      <c r="X106" s="67">
        <v>6543</v>
      </c>
      <c r="Y106" s="67">
        <v>6788</v>
      </c>
      <c r="Z106" s="67">
        <v>6578</v>
      </c>
      <c r="AA106" s="67">
        <v>6613</v>
      </c>
      <c r="AB106" s="67">
        <v>6436</v>
      </c>
      <c r="AC106" s="67">
        <v>6601</v>
      </c>
      <c r="AD106" s="67">
        <v>6620</v>
      </c>
      <c r="AE106" s="67">
        <v>6649</v>
      </c>
      <c r="AF106" s="67">
        <v>6765</v>
      </c>
      <c r="AG106" s="67">
        <v>8505</v>
      </c>
      <c r="AH106" s="67">
        <v>8418</v>
      </c>
      <c r="AI106" s="67">
        <v>7903</v>
      </c>
      <c r="AJ106" s="67">
        <v>8522</v>
      </c>
      <c r="AK106" s="67">
        <v>10670</v>
      </c>
      <c r="AL106" s="67">
        <v>10622</v>
      </c>
      <c r="AM106" s="67">
        <v>11070</v>
      </c>
      <c r="AN106" s="67">
        <v>11595</v>
      </c>
      <c r="AO106" s="67">
        <v>12331</v>
      </c>
      <c r="AP106" s="67">
        <v>12214</v>
      </c>
      <c r="AQ106" s="67">
        <v>11845</v>
      </c>
      <c r="AR106" s="67">
        <v>10633</v>
      </c>
      <c r="AS106" s="67">
        <v>10756</v>
      </c>
      <c r="AT106" s="67">
        <v>10221</v>
      </c>
      <c r="AU106" s="67">
        <v>10929</v>
      </c>
      <c r="AV106" s="67">
        <v>11107</v>
      </c>
      <c r="AW106" s="67">
        <v>11292</v>
      </c>
    </row>
    <row r="107" spans="1:49" x14ac:dyDescent="0.25">
      <c r="A107" s="22" t="s">
        <v>183</v>
      </c>
      <c r="B107" s="69">
        <v>2021064</v>
      </c>
      <c r="C107" s="69">
        <v>2032093</v>
      </c>
      <c r="D107" s="69">
        <v>2159021</v>
      </c>
      <c r="E107" s="69">
        <v>2294331</v>
      </c>
      <c r="F107" s="69">
        <v>2751091</v>
      </c>
      <c r="G107" s="69">
        <v>2825327</v>
      </c>
      <c r="H107" s="69">
        <v>2804576</v>
      </c>
      <c r="I107" s="69">
        <v>2897032</v>
      </c>
      <c r="J107" s="69">
        <v>3278740</v>
      </c>
      <c r="K107" s="69">
        <v>3202899</v>
      </c>
      <c r="L107" s="69">
        <v>4250536</v>
      </c>
      <c r="M107" s="69">
        <v>3530150</v>
      </c>
      <c r="N107" s="69">
        <v>4069742</v>
      </c>
      <c r="O107" s="69">
        <v>4250536</v>
      </c>
      <c r="P107" s="69">
        <v>4548358</v>
      </c>
      <c r="Q107" s="69">
        <v>4618823</v>
      </c>
      <c r="R107" s="69">
        <v>4595586</v>
      </c>
      <c r="S107" s="69">
        <v>4592363</v>
      </c>
      <c r="T107" s="69">
        <v>4849709</v>
      </c>
      <c r="U107" s="69">
        <v>4910968</v>
      </c>
      <c r="V107" s="69">
        <v>4720641</v>
      </c>
      <c r="W107" s="69">
        <v>4741653</v>
      </c>
      <c r="X107" s="69">
        <v>4910060</v>
      </c>
      <c r="Y107" s="69">
        <v>5057018</v>
      </c>
      <c r="Z107" s="69">
        <v>4985057</v>
      </c>
      <c r="AA107" s="69">
        <v>5000244</v>
      </c>
      <c r="AB107" s="69">
        <v>5195822</v>
      </c>
      <c r="AC107" s="69">
        <v>5150934</v>
      </c>
      <c r="AD107" s="69">
        <v>5037124</v>
      </c>
      <c r="AE107" s="69">
        <v>5034349</v>
      </c>
      <c r="AF107" s="69">
        <v>5272804</v>
      </c>
      <c r="AG107" s="69">
        <v>5050385</v>
      </c>
      <c r="AH107" s="69">
        <v>4915105</v>
      </c>
      <c r="AI107" s="69">
        <v>5184786</v>
      </c>
      <c r="AJ107" s="69">
        <v>5150612</v>
      </c>
      <c r="AK107" s="69">
        <v>5290203</v>
      </c>
      <c r="AL107" s="69">
        <v>5248769</v>
      </c>
      <c r="AM107" s="69">
        <v>5285962</v>
      </c>
      <c r="AN107" s="69">
        <v>5325599</v>
      </c>
      <c r="AO107" s="69">
        <v>5628893</v>
      </c>
      <c r="AP107" s="69">
        <v>5895909</v>
      </c>
      <c r="AQ107" s="69">
        <v>6245908</v>
      </c>
      <c r="AR107" s="69">
        <v>6294659</v>
      </c>
      <c r="AS107" s="69">
        <v>6865047</v>
      </c>
      <c r="AT107" s="69">
        <v>6828029</v>
      </c>
      <c r="AU107" s="69">
        <v>7031203</v>
      </c>
      <c r="AV107" s="69">
        <v>7053990</v>
      </c>
      <c r="AW107" s="69">
        <v>7137812</v>
      </c>
    </row>
    <row r="108" spans="1:49" x14ac:dyDescent="0.25">
      <c r="AP108" s="30"/>
      <c r="AQ108" s="30"/>
      <c r="AR108" s="30"/>
      <c r="AS108" s="30"/>
      <c r="AT108" s="30"/>
      <c r="AU108" s="30"/>
      <c r="AV108" s="30"/>
      <c r="AW108" s="30"/>
    </row>
    <row r="109" spans="1:49" x14ac:dyDescent="0.25">
      <c r="AP109" s="30"/>
      <c r="AQ109" s="30"/>
      <c r="AR109" s="30"/>
      <c r="AS109" s="30"/>
      <c r="AT109" s="30"/>
      <c r="AU109" s="30"/>
      <c r="AV109" s="30"/>
      <c r="AW109" s="30"/>
    </row>
    <row r="110" spans="1:49" x14ac:dyDescent="0.25">
      <c r="A110" s="119" t="s">
        <v>238</v>
      </c>
      <c r="B110" s="72" t="str">
        <f t="shared" ref="B110:AO110" si="13">B1</f>
        <v>1Q10</v>
      </c>
      <c r="C110" s="72" t="str">
        <f t="shared" si="13"/>
        <v>2Q10</v>
      </c>
      <c r="D110" s="72" t="str">
        <f t="shared" si="13"/>
        <v>3Q10</v>
      </c>
      <c r="E110" s="72" t="str">
        <f t="shared" si="13"/>
        <v>4Q10</v>
      </c>
      <c r="F110" s="72" t="str">
        <f t="shared" si="13"/>
        <v>1Q11</v>
      </c>
      <c r="G110" s="72" t="str">
        <f t="shared" si="13"/>
        <v>2Q11</v>
      </c>
      <c r="H110" s="72" t="str">
        <f t="shared" si="13"/>
        <v>3Q11</v>
      </c>
      <c r="I110" s="72" t="str">
        <f t="shared" si="13"/>
        <v>4Q11</v>
      </c>
      <c r="J110" s="72" t="str">
        <f t="shared" si="13"/>
        <v>1Q12</v>
      </c>
      <c r="K110" s="72" t="str">
        <f t="shared" si="13"/>
        <v>2Q12</v>
      </c>
      <c r="L110" s="72" t="str">
        <f t="shared" si="13"/>
        <v>3Q12</v>
      </c>
      <c r="M110" s="72" t="str">
        <f t="shared" si="13"/>
        <v>4Q12</v>
      </c>
      <c r="N110" s="72" t="str">
        <f t="shared" si="13"/>
        <v>1Q13</v>
      </c>
      <c r="O110" s="72" t="str">
        <f t="shared" si="13"/>
        <v>2Q13</v>
      </c>
      <c r="P110" s="72" t="str">
        <f t="shared" si="13"/>
        <v>3Q13</v>
      </c>
      <c r="Q110" s="72" t="str">
        <f t="shared" si="13"/>
        <v>4Q13</v>
      </c>
      <c r="R110" s="72" t="str">
        <f t="shared" si="13"/>
        <v>1Q14</v>
      </c>
      <c r="S110" s="72" t="str">
        <f t="shared" si="13"/>
        <v>2Q14</v>
      </c>
      <c r="T110" s="72" t="str">
        <f t="shared" si="13"/>
        <v>3Q14</v>
      </c>
      <c r="U110" s="72" t="str">
        <f t="shared" si="13"/>
        <v>4Q14</v>
      </c>
      <c r="V110" s="72" t="str">
        <f t="shared" si="13"/>
        <v>1Q15</v>
      </c>
      <c r="W110" s="72" t="str">
        <f t="shared" si="13"/>
        <v>2Q15</v>
      </c>
      <c r="X110" s="72" t="str">
        <f t="shared" si="13"/>
        <v>3Q15</v>
      </c>
      <c r="Y110" s="72" t="str">
        <f t="shared" si="13"/>
        <v>4Q15</v>
      </c>
      <c r="Z110" s="72" t="str">
        <f t="shared" si="13"/>
        <v>1Q16</v>
      </c>
      <c r="AA110" s="72" t="str">
        <f t="shared" si="13"/>
        <v>2Q16</v>
      </c>
      <c r="AB110" s="72" t="str">
        <f t="shared" si="13"/>
        <v>3Q16</v>
      </c>
      <c r="AC110" s="72" t="str">
        <f t="shared" si="13"/>
        <v>4Q16</v>
      </c>
      <c r="AD110" s="72" t="str">
        <f t="shared" si="13"/>
        <v>1Q17</v>
      </c>
      <c r="AE110" s="72" t="str">
        <f t="shared" si="13"/>
        <v>2Q17</v>
      </c>
      <c r="AF110" s="72" t="str">
        <f t="shared" si="13"/>
        <v>3Q17</v>
      </c>
      <c r="AG110" s="72" t="str">
        <f t="shared" si="13"/>
        <v>4Q17</v>
      </c>
      <c r="AH110" s="72" t="str">
        <f t="shared" si="13"/>
        <v>1Q18</v>
      </c>
      <c r="AI110" s="72" t="str">
        <f t="shared" si="13"/>
        <v>2Q18</v>
      </c>
      <c r="AJ110" s="72" t="str">
        <f t="shared" si="13"/>
        <v>3Q18</v>
      </c>
      <c r="AK110" s="72" t="str">
        <f t="shared" si="13"/>
        <v>4Q18</v>
      </c>
      <c r="AL110" s="72" t="str">
        <f t="shared" si="13"/>
        <v>1Q19</v>
      </c>
      <c r="AM110" s="72" t="str">
        <f t="shared" si="13"/>
        <v>2Q19</v>
      </c>
      <c r="AN110" s="72" t="str">
        <f t="shared" si="13"/>
        <v>3Q19</v>
      </c>
      <c r="AO110" s="72" t="str">
        <f t="shared" si="13"/>
        <v>4Q19</v>
      </c>
      <c r="AP110" s="72" t="str">
        <f t="shared" ref="AP110:AQ110" si="14">AP1</f>
        <v>1Q20</v>
      </c>
      <c r="AQ110" s="72" t="str">
        <f t="shared" si="14"/>
        <v>2Q20</v>
      </c>
      <c r="AR110" s="72" t="str">
        <f t="shared" ref="AR110:AV110" si="15">AR1</f>
        <v>3Q20</v>
      </c>
      <c r="AS110" s="72" t="str">
        <f t="shared" si="15"/>
        <v>4Q20</v>
      </c>
      <c r="AT110" s="72" t="str">
        <f t="shared" si="15"/>
        <v>1Q21</v>
      </c>
      <c r="AU110" s="72" t="str">
        <f t="shared" si="15"/>
        <v>2Q21</v>
      </c>
      <c r="AV110" s="72" t="str">
        <f t="shared" si="15"/>
        <v>3Q21</v>
      </c>
      <c r="AW110" s="72" t="str">
        <f t="shared" ref="AW110" si="16">AW1</f>
        <v>4Q21</v>
      </c>
    </row>
    <row r="111" spans="1:49" x14ac:dyDescent="0.25">
      <c r="A111" s="1" t="s">
        <v>239</v>
      </c>
      <c r="B111" s="35">
        <f t="shared" ref="B111:Y111" si="17">B88+B89+B94+B95</f>
        <v>341132</v>
      </c>
      <c r="C111" s="35">
        <f t="shared" si="17"/>
        <v>377495</v>
      </c>
      <c r="D111" s="35">
        <f t="shared" si="17"/>
        <v>445638</v>
      </c>
      <c r="E111" s="35">
        <f t="shared" si="17"/>
        <v>498391</v>
      </c>
      <c r="F111" s="35">
        <f t="shared" si="17"/>
        <v>906569</v>
      </c>
      <c r="G111" s="35">
        <f t="shared" si="17"/>
        <v>981296</v>
      </c>
      <c r="H111" s="35">
        <f t="shared" si="17"/>
        <v>981193</v>
      </c>
      <c r="I111" s="35">
        <f t="shared" si="17"/>
        <v>1083895</v>
      </c>
      <c r="J111" s="35">
        <f t="shared" si="17"/>
        <v>1443019</v>
      </c>
      <c r="K111" s="35">
        <f t="shared" si="17"/>
        <v>1375493</v>
      </c>
      <c r="L111" s="35">
        <f t="shared" si="17"/>
        <v>1761371</v>
      </c>
      <c r="M111" s="35">
        <f t="shared" si="17"/>
        <v>1497709</v>
      </c>
      <c r="N111" s="35">
        <f t="shared" si="17"/>
        <v>1915914</v>
      </c>
      <c r="O111" s="35">
        <f t="shared" si="17"/>
        <v>1761371</v>
      </c>
      <c r="P111" s="35">
        <f t="shared" si="17"/>
        <v>1896847</v>
      </c>
      <c r="Q111" s="35">
        <f t="shared" si="17"/>
        <v>1972837</v>
      </c>
      <c r="R111" s="35">
        <f t="shared" si="17"/>
        <v>1932581</v>
      </c>
      <c r="S111" s="35">
        <f t="shared" si="17"/>
        <v>1872395</v>
      </c>
      <c r="T111" s="35">
        <f t="shared" si="17"/>
        <v>2058360</v>
      </c>
      <c r="U111" s="35">
        <f t="shared" si="17"/>
        <v>2076366</v>
      </c>
      <c r="V111" s="35">
        <f t="shared" si="17"/>
        <v>1857133</v>
      </c>
      <c r="W111" s="35">
        <f t="shared" si="17"/>
        <v>1868763</v>
      </c>
      <c r="X111" s="35">
        <f t="shared" si="17"/>
        <v>2038055</v>
      </c>
      <c r="Y111" s="35">
        <f t="shared" si="17"/>
        <v>2083200</v>
      </c>
      <c r="Z111" s="35">
        <f t="shared" ref="Z111:AG111" si="18">Z88+Z89+Z94+Z95</f>
        <v>2025795</v>
      </c>
      <c r="AA111" s="35">
        <f t="shared" si="18"/>
        <v>2028306</v>
      </c>
      <c r="AB111" s="35">
        <f t="shared" si="18"/>
        <v>2243591</v>
      </c>
      <c r="AC111" s="35">
        <f t="shared" si="18"/>
        <v>2240046</v>
      </c>
      <c r="AD111" s="35">
        <f t="shared" si="18"/>
        <v>2014482</v>
      </c>
      <c r="AE111" s="35">
        <f t="shared" si="18"/>
        <v>2015762</v>
      </c>
      <c r="AF111" s="35">
        <f t="shared" si="18"/>
        <v>2236057</v>
      </c>
      <c r="AG111" s="35">
        <f t="shared" si="18"/>
        <v>2139285</v>
      </c>
      <c r="AH111" s="35">
        <f>AH88+AH89+AH94+AH95-49744</f>
        <v>1908484</v>
      </c>
      <c r="AI111" s="35">
        <f>AI88+AI89+AI94+AI95-51025</f>
        <v>2175229</v>
      </c>
      <c r="AJ111" s="35">
        <f>AJ88+AJ89+AJ94+AJ95-53887</f>
        <v>2160834</v>
      </c>
      <c r="AK111" s="35">
        <f>AK88+AK89+AK94+AK95-55165</f>
        <v>2186154</v>
      </c>
      <c r="AL111" s="35">
        <f>AL88+AL89+AL94+AL95-57746</f>
        <v>2113236</v>
      </c>
      <c r="AM111" s="35">
        <f>AM88+AM89+AM94+AM95-60436</f>
        <v>2127318</v>
      </c>
      <c r="AN111" s="35">
        <v>2110291</v>
      </c>
      <c r="AO111" s="35">
        <v>2315664</v>
      </c>
      <c r="AP111" s="35">
        <v>2464241</v>
      </c>
      <c r="AQ111" s="35">
        <v>2758942</v>
      </c>
      <c r="AR111" s="35">
        <v>2880758</v>
      </c>
      <c r="AS111" s="35">
        <v>3379504</v>
      </c>
      <c r="AT111" s="35">
        <v>3286558</v>
      </c>
      <c r="AU111" s="35">
        <v>3081801</v>
      </c>
      <c r="AV111" s="35">
        <v>3293849</v>
      </c>
      <c r="AW111" s="35">
        <v>3253794</v>
      </c>
    </row>
    <row r="112" spans="1:49" x14ac:dyDescent="0.25">
      <c r="A112" s="1" t="s">
        <v>240</v>
      </c>
      <c r="B112" s="24">
        <f t="shared" ref="B112:AM112" si="19">B63+B70</f>
        <v>618027</v>
      </c>
      <c r="C112" s="24">
        <f t="shared" si="19"/>
        <v>557788</v>
      </c>
      <c r="D112" s="24">
        <f t="shared" si="19"/>
        <v>592831</v>
      </c>
      <c r="E112" s="24">
        <f t="shared" si="19"/>
        <v>628246</v>
      </c>
      <c r="F112" s="24">
        <f t="shared" si="19"/>
        <v>1004289</v>
      </c>
      <c r="G112" s="24">
        <f t="shared" si="19"/>
        <v>942908</v>
      </c>
      <c r="H112" s="24">
        <f t="shared" si="19"/>
        <v>830561</v>
      </c>
      <c r="I112" s="24">
        <f t="shared" si="19"/>
        <v>721488</v>
      </c>
      <c r="J112" s="24">
        <f t="shared" si="19"/>
        <v>1048966</v>
      </c>
      <c r="K112" s="24">
        <f t="shared" si="19"/>
        <v>784842</v>
      </c>
      <c r="L112" s="24">
        <f t="shared" si="19"/>
        <v>1261990</v>
      </c>
      <c r="M112" s="24">
        <f t="shared" si="19"/>
        <v>929742</v>
      </c>
      <c r="N112" s="24">
        <f t="shared" si="19"/>
        <v>1281906</v>
      </c>
      <c r="O112" s="24">
        <f t="shared" si="19"/>
        <v>1261990</v>
      </c>
      <c r="P112" s="24">
        <f t="shared" si="19"/>
        <v>1280712</v>
      </c>
      <c r="Q112" s="24">
        <f t="shared" si="19"/>
        <v>1057145</v>
      </c>
      <c r="R112" s="24">
        <f t="shared" si="19"/>
        <v>942703</v>
      </c>
      <c r="S112" s="24">
        <f t="shared" si="19"/>
        <v>560430</v>
      </c>
      <c r="T112" s="24">
        <f t="shared" si="19"/>
        <v>682059</v>
      </c>
      <c r="U112" s="24">
        <f t="shared" si="19"/>
        <v>656490</v>
      </c>
      <c r="V112" s="24">
        <f t="shared" si="19"/>
        <v>411449</v>
      </c>
      <c r="W112" s="24">
        <f t="shared" si="19"/>
        <v>368580</v>
      </c>
      <c r="X112" s="24">
        <f t="shared" si="19"/>
        <v>419859</v>
      </c>
      <c r="Y112" s="24">
        <f t="shared" si="19"/>
        <v>392936</v>
      </c>
      <c r="Z112" s="24">
        <f t="shared" si="19"/>
        <v>291091</v>
      </c>
      <c r="AA112" s="24">
        <f t="shared" si="19"/>
        <v>300511</v>
      </c>
      <c r="AB112" s="24">
        <f t="shared" si="19"/>
        <v>465718</v>
      </c>
      <c r="AC112" s="24">
        <f t="shared" si="19"/>
        <v>556916</v>
      </c>
      <c r="AD112" s="24">
        <f t="shared" si="19"/>
        <v>364134</v>
      </c>
      <c r="AE112" s="24">
        <f t="shared" si="19"/>
        <v>359300</v>
      </c>
      <c r="AF112" s="24">
        <f t="shared" si="19"/>
        <v>560649</v>
      </c>
      <c r="AG112" s="24">
        <f t="shared" si="19"/>
        <v>489416</v>
      </c>
      <c r="AH112" s="24">
        <f t="shared" si="19"/>
        <v>374296</v>
      </c>
      <c r="AI112" s="24">
        <f t="shared" si="19"/>
        <v>631650</v>
      </c>
      <c r="AJ112" s="24">
        <f t="shared" si="19"/>
        <v>599938</v>
      </c>
      <c r="AK112" s="24">
        <f t="shared" si="19"/>
        <v>683303</v>
      </c>
      <c r="AL112" s="24">
        <f t="shared" si="19"/>
        <v>647988</v>
      </c>
      <c r="AM112" s="24">
        <f t="shared" si="19"/>
        <v>681884</v>
      </c>
      <c r="AN112" s="24">
        <v>713437</v>
      </c>
      <c r="AO112" s="24">
        <v>1022560</v>
      </c>
      <c r="AP112" s="24">
        <v>960736</v>
      </c>
      <c r="AQ112" s="24">
        <v>1197839</v>
      </c>
      <c r="AR112" s="24">
        <v>1166253</v>
      </c>
      <c r="AS112" s="24">
        <v>1674197</v>
      </c>
      <c r="AT112" s="24">
        <v>1615617</v>
      </c>
      <c r="AU112" s="24">
        <v>1776919</v>
      </c>
      <c r="AV112" s="24">
        <v>1811416</v>
      </c>
      <c r="AW112" s="24">
        <v>1840102</v>
      </c>
    </row>
    <row r="113" spans="1:49" x14ac:dyDescent="0.25">
      <c r="A113" s="1" t="s">
        <v>241</v>
      </c>
      <c r="B113" s="35">
        <f t="shared" ref="B113:AL113" si="20">B111-B112</f>
        <v>-276895</v>
      </c>
      <c r="C113" s="35">
        <f t="shared" si="20"/>
        <v>-180293</v>
      </c>
      <c r="D113" s="35">
        <f t="shared" si="20"/>
        <v>-147193</v>
      </c>
      <c r="E113" s="35">
        <f t="shared" si="20"/>
        <v>-129855</v>
      </c>
      <c r="F113" s="35">
        <f t="shared" si="20"/>
        <v>-97720</v>
      </c>
      <c r="G113" s="35">
        <f t="shared" si="20"/>
        <v>38388</v>
      </c>
      <c r="H113" s="35">
        <f t="shared" si="20"/>
        <v>150632</v>
      </c>
      <c r="I113" s="35">
        <f t="shared" si="20"/>
        <v>362407</v>
      </c>
      <c r="J113" s="35">
        <f t="shared" si="20"/>
        <v>394053</v>
      </c>
      <c r="K113" s="35">
        <f t="shared" si="20"/>
        <v>590651</v>
      </c>
      <c r="L113" s="35">
        <f t="shared" si="20"/>
        <v>499381</v>
      </c>
      <c r="M113" s="35">
        <f t="shared" si="20"/>
        <v>567967</v>
      </c>
      <c r="N113" s="35">
        <f t="shared" si="20"/>
        <v>634008</v>
      </c>
      <c r="O113" s="35">
        <f t="shared" si="20"/>
        <v>499381</v>
      </c>
      <c r="P113" s="35">
        <f t="shared" si="20"/>
        <v>616135</v>
      </c>
      <c r="Q113" s="35">
        <f t="shared" si="20"/>
        <v>915692</v>
      </c>
      <c r="R113" s="35">
        <f t="shared" si="20"/>
        <v>989878</v>
      </c>
      <c r="S113" s="35">
        <f t="shared" si="20"/>
        <v>1311965</v>
      </c>
      <c r="T113" s="35">
        <f t="shared" si="20"/>
        <v>1376301</v>
      </c>
      <c r="U113" s="35">
        <f t="shared" si="20"/>
        <v>1419876</v>
      </c>
      <c r="V113" s="35">
        <f t="shared" si="20"/>
        <v>1445684</v>
      </c>
      <c r="W113" s="35">
        <f t="shared" si="20"/>
        <v>1500183</v>
      </c>
      <c r="X113" s="35">
        <f t="shared" si="20"/>
        <v>1618196</v>
      </c>
      <c r="Y113" s="35">
        <f t="shared" si="20"/>
        <v>1690264</v>
      </c>
      <c r="Z113" s="35">
        <f t="shared" si="20"/>
        <v>1734704</v>
      </c>
      <c r="AA113" s="35">
        <f t="shared" si="20"/>
        <v>1727795</v>
      </c>
      <c r="AB113" s="35">
        <f t="shared" si="20"/>
        <v>1777873</v>
      </c>
      <c r="AC113" s="35">
        <f t="shared" si="20"/>
        <v>1683130</v>
      </c>
      <c r="AD113" s="35">
        <f t="shared" si="20"/>
        <v>1650348</v>
      </c>
      <c r="AE113" s="35">
        <f t="shared" si="20"/>
        <v>1656462</v>
      </c>
      <c r="AF113" s="35">
        <f t="shared" si="20"/>
        <v>1675408</v>
      </c>
      <c r="AG113" s="35">
        <f t="shared" si="20"/>
        <v>1649869</v>
      </c>
      <c r="AH113" s="35">
        <f t="shared" si="20"/>
        <v>1534188</v>
      </c>
      <c r="AI113" s="35">
        <f t="shared" si="20"/>
        <v>1543579</v>
      </c>
      <c r="AJ113" s="35">
        <f t="shared" si="20"/>
        <v>1560896</v>
      </c>
      <c r="AK113" s="35">
        <f t="shared" si="20"/>
        <v>1502851</v>
      </c>
      <c r="AL113" s="35">
        <f t="shared" si="20"/>
        <v>1465248</v>
      </c>
      <c r="AM113" s="35">
        <f>AM111-AM112</f>
        <v>1445434</v>
      </c>
      <c r="AN113" s="35">
        <v>1396854</v>
      </c>
      <c r="AO113" s="35">
        <v>1293104</v>
      </c>
      <c r="AP113" s="35">
        <v>1503505</v>
      </c>
      <c r="AQ113" s="35">
        <v>1561103</v>
      </c>
      <c r="AR113" s="35">
        <v>1714505</v>
      </c>
      <c r="AS113" s="35">
        <v>1705307</v>
      </c>
      <c r="AT113" s="35">
        <v>1670941</v>
      </c>
      <c r="AU113" s="35">
        <v>1304882</v>
      </c>
      <c r="AV113" s="35">
        <v>1482433</v>
      </c>
      <c r="AW113" s="35">
        <v>1413692</v>
      </c>
    </row>
    <row r="114" spans="1:49" x14ac:dyDescent="0.25">
      <c r="A114" s="150" t="s">
        <v>242</v>
      </c>
      <c r="B114" s="151"/>
      <c r="C114" s="151"/>
      <c r="D114" s="151"/>
      <c r="E114" s="152">
        <f>E113/SUM('P&amp;L'!B59:E59)</f>
        <v>-0.7023403231127866</v>
      </c>
      <c r="F114" s="152">
        <f>F113/SUM('P&amp;L'!C59:F59)</f>
        <v>-0.51151859044488301</v>
      </c>
      <c r="G114" s="152">
        <f>G113/SUM('P&amp;L'!D59:G59)</f>
        <v>0.19281053958623184</v>
      </c>
      <c r="H114" s="152">
        <f>H113/SUM('P&amp;L'!E59:H59)</f>
        <v>0.72123109923678741</v>
      </c>
      <c r="I114" s="152">
        <f>I113/SUM('P&amp;L'!F59:I59)</f>
        <v>1.5422558886737452</v>
      </c>
      <c r="J114" s="152">
        <f>J113/SUM('P&amp;L'!G59:J59)</f>
        <v>1.5495900430602254</v>
      </c>
      <c r="K114" s="152">
        <f>K113/SUM('P&amp;L'!H59:K59)</f>
        <v>2.1168389929217812</v>
      </c>
      <c r="L114" s="152">
        <f>L113/SUM('P&amp;L'!I59:L59)</f>
        <v>1.3267965173587402</v>
      </c>
      <c r="M114" s="152">
        <f>M113/SUM('P&amp;L'!J59:M59)</f>
        <v>1.4200453040773671</v>
      </c>
      <c r="N114" s="152">
        <f>N113/SUM('P&amp;L'!K59:N59)</f>
        <v>1.5135212558725792</v>
      </c>
      <c r="O114" s="152">
        <f>O113/SUM('P&amp;L'!L59:O59)</f>
        <v>1.2336578581363005</v>
      </c>
      <c r="P114" s="152">
        <f>P113/SUM('P&amp;L'!M59:P59)</f>
        <v>1.9430979945693481</v>
      </c>
      <c r="Q114" s="152">
        <f>Q113/SUM('P&amp;L'!N59:Q59)</f>
        <v>2.7249575198116887</v>
      </c>
      <c r="R114" s="152">
        <f>R113/SUM('P&amp;L'!O59:R59)</f>
        <v>2.8128166584734471</v>
      </c>
      <c r="S114" s="152">
        <f>S113/SUM('P&amp;L'!P59:S59)</f>
        <v>3.4191933407348336</v>
      </c>
      <c r="T114" s="152">
        <f>T113/SUM('P&amp;L'!Q59:T59)</f>
        <v>3.26590415623554</v>
      </c>
      <c r="U114" s="152">
        <f>U113/SUM('P&amp;L'!R59:U59)</f>
        <v>3.1472300848274748</v>
      </c>
      <c r="V114" s="152">
        <f>V113/SUM('P&amp;L'!S59:V59)</f>
        <v>3.1538916316339463</v>
      </c>
      <c r="W114" s="152">
        <f>W113/SUM('P&amp;L'!T59:W59)</f>
        <v>3.121667766053299</v>
      </c>
      <c r="X114" s="152">
        <f>X113/SUM('P&amp;L'!U59:X59)</f>
        <v>3.2180299212692378</v>
      </c>
      <c r="Y114" s="152">
        <f>Y113/SUM('P&amp;L'!V59:Y59)</f>
        <v>3.3556758645471638</v>
      </c>
      <c r="Z114" s="152">
        <f>Z113/SUM('P&amp;L'!W59:Z59)</f>
        <v>3.2725447952942774</v>
      </c>
      <c r="AA114" s="152">
        <f>AA113/SUM('P&amp;L'!X59:AA59)</f>
        <v>3.2641539019579691</v>
      </c>
      <c r="AB114" s="152">
        <f>AB113/SUM('P&amp;L'!Y59:AB59)</f>
        <v>3.4023477493718222</v>
      </c>
      <c r="AC114" s="152">
        <f>AC113/SUM('P&amp;L'!Z59:AC59)</f>
        <v>3.2287414444001103</v>
      </c>
      <c r="AD114" s="152">
        <f>AD113/SUM('P&amp;L'!AA59:AD59)</f>
        <v>3.1857785945378314</v>
      </c>
      <c r="AE114" s="152">
        <f>AE113/SUM('P&amp;L'!AB59:AE59)</f>
        <v>3.1436629020289568</v>
      </c>
      <c r="AF114" s="152">
        <f>AF113/SUM('P&amp;L'!AC59:AF59)</f>
        <v>3.1443102781708512</v>
      </c>
      <c r="AG114" s="152">
        <f>AG113/SUM('P&amp;L'!AD59:AG59)</f>
        <v>3.0521590652621922</v>
      </c>
      <c r="AH114" s="152">
        <f>AH113/SUM('P&amp;L'!AE59:AH59)</f>
        <v>2.8380773734537241</v>
      </c>
      <c r="AI114" s="152">
        <f>AI113/SUM('P&amp;L'!AF59:AI59)</f>
        <v>2.8447038876551516</v>
      </c>
      <c r="AJ114" s="152">
        <f>AJ113/SUM('P&amp;L'!AG59:AJ59)</f>
        <v>2.8381681776691652</v>
      </c>
      <c r="AK114" s="152">
        <f>AK113/SUM('P&amp;L'!AH59:AK59)</f>
        <v>2.690754560233759</v>
      </c>
      <c r="AL114" s="152">
        <f>AL113/SUM('P&amp;L'!AI59:AL59)</f>
        <v>2.606470067134151</v>
      </c>
      <c r="AM114" s="152">
        <f>AM113/SUM('P&amp;L'!AJ59:AM59)</f>
        <v>2.5478463501822617</v>
      </c>
      <c r="AN114" s="152">
        <f>AN113/SUM('P&amp;L'!AK59:AN59)</f>
        <v>2.3490711202221171</v>
      </c>
      <c r="AO114" s="152">
        <v>2.0338379509118507</v>
      </c>
      <c r="AP114" s="152">
        <v>2.4676182598220233</v>
      </c>
      <c r="AQ114" s="152">
        <v>2.6614912232845511</v>
      </c>
      <c r="AR114" s="152">
        <v>3.1054078677348249</v>
      </c>
      <c r="AS114" s="152">
        <v>3.3167306229857649</v>
      </c>
      <c r="AT114" s="152">
        <v>3.2592216212420588</v>
      </c>
      <c r="AU114" s="152">
        <v>2.5754792206151707</v>
      </c>
      <c r="AV114" s="152">
        <v>2.8177297860329324</v>
      </c>
      <c r="AW114" s="152">
        <v>2.5699846203629302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T114:AN114 E114:S114" formulaRange="1"/>
  </ignoredError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34998626667073579"/>
  </sheetPr>
  <dimension ref="A1:AW75"/>
  <sheetViews>
    <sheetView showGridLines="0" zoomScale="85" zoomScaleNormal="85" workbookViewId="0">
      <pane xSplit="1" ySplit="1" topLeftCell="AL2" activePane="bottomRight" state="frozen"/>
      <selection activeCell="AP45" sqref="AP45"/>
      <selection pane="topRight" activeCell="AP45" sqref="AP45"/>
      <selection pane="bottomLeft" activeCell="AP45" sqref="AP45"/>
      <selection pane="bottomRight" activeCell="AP45" sqref="AP45"/>
    </sheetView>
  </sheetViews>
  <sheetFormatPr defaultColWidth="11.77734375" defaultRowHeight="10.199999999999999" outlineLevelRow="1" x14ac:dyDescent="0.25"/>
  <cols>
    <col min="1" max="1" width="40.77734375" style="1" customWidth="1"/>
    <col min="2" max="28" width="11.77734375" style="43"/>
    <col min="29" max="36" width="11.77734375" style="1"/>
    <col min="37" max="39" width="11.77734375" style="20"/>
    <col min="40" max="41" width="11.77734375" style="1"/>
    <col min="42" max="49" width="11.77734375" style="20"/>
    <col min="50" max="16384" width="11.77734375" style="1"/>
  </cols>
  <sheetData>
    <row r="1" spans="1:49" x14ac:dyDescent="0.2">
      <c r="A1" s="118" t="s">
        <v>186</v>
      </c>
      <c r="B1" s="56" t="str">
        <f>'Indicators - Quaterly'!B1</f>
        <v>1Q10</v>
      </c>
      <c r="C1" s="56" t="str">
        <f>'Indicators - Quaterly'!C1</f>
        <v>2Q10</v>
      </c>
      <c r="D1" s="56" t="str">
        <f>'Indicators - Quaterly'!D1</f>
        <v>3Q10</v>
      </c>
      <c r="E1" s="56" t="str">
        <f>'Indicators - Quaterly'!E1</f>
        <v>4Q10</v>
      </c>
      <c r="F1" s="56" t="str">
        <f>'Indicators - Quaterly'!F1</f>
        <v>1Q11</v>
      </c>
      <c r="G1" s="56" t="str">
        <f>'Indicators - Quaterly'!G1</f>
        <v>2Q11</v>
      </c>
      <c r="H1" s="56" t="str">
        <f>'Indicators - Quaterly'!H1</f>
        <v>3Q11</v>
      </c>
      <c r="I1" s="56" t="str">
        <f>'Indicators - Quaterly'!I1</f>
        <v>4Q11</v>
      </c>
      <c r="J1" s="56" t="str">
        <f>'Indicators - Quaterly'!J1</f>
        <v>1Q12</v>
      </c>
      <c r="K1" s="56" t="str">
        <f>'Indicators - Quaterly'!K1</f>
        <v>2Q12</v>
      </c>
      <c r="L1" s="56" t="str">
        <f>'Indicators - Quaterly'!L1</f>
        <v>3Q12</v>
      </c>
      <c r="M1" s="56" t="str">
        <f>'Indicators - Quaterly'!M1</f>
        <v>4Q12</v>
      </c>
      <c r="N1" s="56" t="str">
        <f>'Indicators - Quaterly'!N1</f>
        <v>1Q13</v>
      </c>
      <c r="O1" s="56" t="str">
        <f>'Indicators - Quaterly'!O1</f>
        <v>2Q13</v>
      </c>
      <c r="P1" s="56" t="str">
        <f>'Indicators - Quaterly'!P1</f>
        <v>3Q13</v>
      </c>
      <c r="Q1" s="56" t="str">
        <f>'Indicators - Quaterly'!Q1</f>
        <v>4Q13</v>
      </c>
      <c r="R1" s="56" t="str">
        <f>'Indicators - Quaterly'!R1</f>
        <v>1Q14</v>
      </c>
      <c r="S1" s="56" t="str">
        <f>'Indicators - Quaterly'!S1</f>
        <v>2Q14</v>
      </c>
      <c r="T1" s="56" t="str">
        <f>'Indicators - Quaterly'!T1</f>
        <v>3Q14</v>
      </c>
      <c r="U1" s="56" t="str">
        <f>'Indicators - Quaterly'!U1</f>
        <v>4Q14</v>
      </c>
      <c r="V1" s="56" t="str">
        <f>'Indicators - Quaterly'!V1</f>
        <v>1Q15</v>
      </c>
      <c r="W1" s="56" t="str">
        <f>'Indicators - Quaterly'!W1</f>
        <v>2Q15</v>
      </c>
      <c r="X1" s="56" t="str">
        <f>'Indicators - Quaterly'!X1</f>
        <v>3Q15</v>
      </c>
      <c r="Y1" s="56" t="str">
        <f>'Indicators - Quaterly'!Y1</f>
        <v>4Q15</v>
      </c>
      <c r="Z1" s="56" t="str">
        <f>'Indicators - Quaterly'!Z1</f>
        <v>1Q16</v>
      </c>
      <c r="AA1" s="56" t="str">
        <f>'Indicators - Quaterly'!AA1</f>
        <v>2Q16</v>
      </c>
      <c r="AB1" s="56" t="str">
        <f>'Indicators - Quaterly'!AB1</f>
        <v>3Q16</v>
      </c>
      <c r="AC1" s="56" t="str">
        <f>'Indicators - Quaterly'!AC1</f>
        <v>4Q16</v>
      </c>
      <c r="AD1" s="56" t="str">
        <f>'Indicators - Quaterly'!AD1</f>
        <v>1Q17</v>
      </c>
      <c r="AE1" s="56" t="str">
        <f>'Indicators - Quaterly'!AE1</f>
        <v>2Q17</v>
      </c>
      <c r="AF1" s="56" t="str">
        <f>'Indicators - Quaterly'!AF1</f>
        <v>3Q17</v>
      </c>
      <c r="AG1" s="56" t="str">
        <f>'Indicators - Quaterly'!AG1</f>
        <v>4Q17</v>
      </c>
      <c r="AH1" s="56" t="str">
        <f>'Indicators - Quaterly'!AH1</f>
        <v>1Q18</v>
      </c>
      <c r="AI1" s="56" t="str">
        <f>'Indicators - Quaterly'!AI1</f>
        <v>2Q18</v>
      </c>
      <c r="AJ1" s="56" t="str">
        <f>'Indicators - Quaterly'!AJ1</f>
        <v>3Q18</v>
      </c>
      <c r="AK1" s="56" t="str">
        <f>'Indicators - Quaterly'!AK1</f>
        <v>4Q18</v>
      </c>
      <c r="AL1" s="56" t="str">
        <f>'Indicators - Quaterly'!AL1</f>
        <v>1Q19</v>
      </c>
      <c r="AM1" s="56" t="str">
        <f>'Indicators - Quaterly'!AM1</f>
        <v>2Q19</v>
      </c>
      <c r="AN1" s="56" t="str">
        <f>'Indicators - Quaterly'!AN1</f>
        <v>3Q19</v>
      </c>
      <c r="AO1" s="56" t="str">
        <f>'Indicators - Quaterly'!AO1</f>
        <v>4Q19</v>
      </c>
      <c r="AP1" s="56" t="str">
        <f>'Indicators - Quaterly'!AP1</f>
        <v>1Q20</v>
      </c>
      <c r="AQ1" s="56" t="str">
        <f>'Indicators - Quaterly'!AQ1</f>
        <v>2Q20</v>
      </c>
      <c r="AR1" s="56" t="str">
        <f>'Indicators - Quaterly'!AR1</f>
        <v>3Q20</v>
      </c>
      <c r="AS1" s="56" t="str">
        <f>'Indicators - Quaterly'!AS1</f>
        <v>4Q20</v>
      </c>
      <c r="AT1" s="56" t="s">
        <v>305</v>
      </c>
      <c r="AU1" s="56" t="s">
        <v>310</v>
      </c>
      <c r="AV1" s="56" t="s">
        <v>311</v>
      </c>
      <c r="AW1" s="56" t="s">
        <v>312</v>
      </c>
    </row>
    <row r="2" spans="1:49" s="3" customFormat="1" x14ac:dyDescent="0.25">
      <c r="A2" s="1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58"/>
      <c r="AE2" s="25"/>
      <c r="AF2" s="25"/>
      <c r="AG2" s="25"/>
      <c r="AH2" s="25"/>
      <c r="AI2" s="25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</row>
    <row r="3" spans="1:49" hidden="1" outlineLevel="1" x14ac:dyDescent="0.25">
      <c r="A3" s="117" t="s">
        <v>294</v>
      </c>
      <c r="B3" s="28" t="str">
        <f>B1</f>
        <v>1Q10</v>
      </c>
      <c r="C3" s="28" t="str">
        <f t="shared" ref="C3:AO3" si="0">C1</f>
        <v>2Q10</v>
      </c>
      <c r="D3" s="28" t="str">
        <f t="shared" si="0"/>
        <v>3Q10</v>
      </c>
      <c r="E3" s="28" t="str">
        <f t="shared" si="0"/>
        <v>4Q10</v>
      </c>
      <c r="F3" s="28" t="str">
        <f t="shared" si="0"/>
        <v>1Q11</v>
      </c>
      <c r="G3" s="28" t="str">
        <f t="shared" si="0"/>
        <v>2Q11</v>
      </c>
      <c r="H3" s="28" t="str">
        <f t="shared" si="0"/>
        <v>3Q11</v>
      </c>
      <c r="I3" s="28" t="str">
        <f t="shared" si="0"/>
        <v>4Q11</v>
      </c>
      <c r="J3" s="28" t="str">
        <f t="shared" si="0"/>
        <v>1Q12</v>
      </c>
      <c r="K3" s="28" t="str">
        <f t="shared" si="0"/>
        <v>2Q12</v>
      </c>
      <c r="L3" s="28" t="str">
        <f t="shared" si="0"/>
        <v>3Q12</v>
      </c>
      <c r="M3" s="28" t="str">
        <f t="shared" si="0"/>
        <v>4Q12</v>
      </c>
      <c r="N3" s="28" t="str">
        <f t="shared" si="0"/>
        <v>1Q13</v>
      </c>
      <c r="O3" s="28" t="str">
        <f t="shared" si="0"/>
        <v>2Q13</v>
      </c>
      <c r="P3" s="28" t="str">
        <f t="shared" si="0"/>
        <v>3Q13</v>
      </c>
      <c r="Q3" s="28" t="str">
        <f t="shared" si="0"/>
        <v>4Q13</v>
      </c>
      <c r="R3" s="28" t="str">
        <f t="shared" si="0"/>
        <v>1Q14</v>
      </c>
      <c r="S3" s="28" t="str">
        <f t="shared" si="0"/>
        <v>2Q14</v>
      </c>
      <c r="T3" s="28" t="str">
        <f t="shared" si="0"/>
        <v>3Q14</v>
      </c>
      <c r="U3" s="28" t="str">
        <f t="shared" si="0"/>
        <v>4Q14</v>
      </c>
      <c r="V3" s="28" t="str">
        <f t="shared" si="0"/>
        <v>1Q15</v>
      </c>
      <c r="W3" s="28" t="str">
        <f t="shared" si="0"/>
        <v>2Q15</v>
      </c>
      <c r="X3" s="28" t="str">
        <f t="shared" si="0"/>
        <v>3Q15</v>
      </c>
      <c r="Y3" s="28" t="str">
        <f t="shared" si="0"/>
        <v>4Q15</v>
      </c>
      <c r="Z3" s="28" t="str">
        <f t="shared" si="0"/>
        <v>1Q16</v>
      </c>
      <c r="AA3" s="28" t="str">
        <f t="shared" si="0"/>
        <v>2Q16</v>
      </c>
      <c r="AB3" s="28" t="str">
        <f t="shared" si="0"/>
        <v>3Q16</v>
      </c>
      <c r="AC3" s="28" t="str">
        <f t="shared" si="0"/>
        <v>4Q16</v>
      </c>
      <c r="AD3" s="28" t="str">
        <f t="shared" si="0"/>
        <v>1Q17</v>
      </c>
      <c r="AE3" s="28" t="str">
        <f t="shared" si="0"/>
        <v>2Q17</v>
      </c>
      <c r="AF3" s="28" t="str">
        <f t="shared" si="0"/>
        <v>3Q17</v>
      </c>
      <c r="AG3" s="28" t="str">
        <f t="shared" si="0"/>
        <v>4Q17</v>
      </c>
      <c r="AH3" s="28" t="str">
        <f t="shared" si="0"/>
        <v>1Q18</v>
      </c>
      <c r="AI3" s="28" t="str">
        <f t="shared" si="0"/>
        <v>2Q18</v>
      </c>
      <c r="AJ3" s="28" t="str">
        <f t="shared" si="0"/>
        <v>3Q18</v>
      </c>
      <c r="AK3" s="28" t="str">
        <f t="shared" si="0"/>
        <v>4Q18</v>
      </c>
      <c r="AL3" s="28" t="str">
        <f t="shared" si="0"/>
        <v>1Q19</v>
      </c>
      <c r="AM3" s="28" t="str">
        <f t="shared" si="0"/>
        <v>2Q19</v>
      </c>
      <c r="AN3" s="28" t="str">
        <f t="shared" si="0"/>
        <v>3Q19</v>
      </c>
      <c r="AO3" s="28" t="str">
        <f t="shared" si="0"/>
        <v>4Q19</v>
      </c>
      <c r="AP3" s="28" t="str">
        <f t="shared" ref="AP3:AS3" si="1">AP$1</f>
        <v>1Q20</v>
      </c>
      <c r="AQ3" s="28" t="str">
        <f t="shared" si="1"/>
        <v>2Q20</v>
      </c>
      <c r="AR3" s="28" t="str">
        <f t="shared" si="1"/>
        <v>3Q20</v>
      </c>
      <c r="AS3" s="28" t="str">
        <f t="shared" si="1"/>
        <v>4Q20</v>
      </c>
      <c r="AT3" s="28" t="s">
        <v>309</v>
      </c>
      <c r="AU3" s="28" t="s">
        <v>308</v>
      </c>
      <c r="AV3" s="28" t="s">
        <v>308</v>
      </c>
      <c r="AW3" s="28" t="s">
        <v>313</v>
      </c>
    </row>
    <row r="4" spans="1:49" s="31" customFormat="1" hidden="1" outlineLevel="1" x14ac:dyDescent="0.25">
      <c r="A4" s="29" t="s">
        <v>187</v>
      </c>
      <c r="B4" s="30">
        <v>58825</v>
      </c>
      <c r="C4" s="30">
        <v>13375</v>
      </c>
      <c r="D4" s="30">
        <v>51877</v>
      </c>
      <c r="E4" s="30">
        <v>82984</v>
      </c>
      <c r="F4" s="30">
        <v>70196</v>
      </c>
      <c r="G4" s="30">
        <v>52006</v>
      </c>
      <c r="H4" s="30">
        <v>43393</v>
      </c>
      <c r="I4" s="30">
        <v>-71257</v>
      </c>
      <c r="J4" s="30">
        <v>47334</v>
      </c>
      <c r="K4" s="30">
        <v>-41727</v>
      </c>
      <c r="L4" s="30">
        <v>39346</v>
      </c>
      <c r="M4" s="30">
        <v>63196</v>
      </c>
      <c r="N4" s="30">
        <v>93994</v>
      </c>
      <c r="O4" s="30">
        <v>58461</v>
      </c>
      <c r="P4" s="30">
        <v>55466</v>
      </c>
      <c r="Q4" s="30">
        <v>-39525</v>
      </c>
      <c r="R4" s="30">
        <v>112223</v>
      </c>
      <c r="S4" s="30">
        <v>137769</v>
      </c>
      <c r="T4" s="30">
        <v>47407</v>
      </c>
      <c r="U4" s="30">
        <v>125475</v>
      </c>
      <c r="V4" s="30">
        <v>106326</v>
      </c>
      <c r="W4" s="30">
        <v>104910</v>
      </c>
      <c r="X4" s="30">
        <v>165372</v>
      </c>
      <c r="Y4" s="30">
        <v>170442</v>
      </c>
      <c r="Z4" s="30"/>
      <c r="AA4" s="30"/>
      <c r="AB4" s="30"/>
      <c r="AC4" s="30"/>
      <c r="AD4" s="30"/>
      <c r="AE4" s="30"/>
      <c r="AF4" s="30"/>
      <c r="AG4" s="30"/>
      <c r="AH4" s="30"/>
      <c r="AI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</row>
    <row r="5" spans="1:49" s="32" customFormat="1" hidden="1" outlineLevel="1" x14ac:dyDescent="0.25">
      <c r="A5" s="163" t="s">
        <v>188</v>
      </c>
      <c r="B5" s="30">
        <v>36712</v>
      </c>
      <c r="C5" s="30">
        <v>53092</v>
      </c>
      <c r="D5" s="30">
        <v>61459</v>
      </c>
      <c r="E5" s="30">
        <v>49991</v>
      </c>
      <c r="F5" s="30">
        <v>57588</v>
      </c>
      <c r="G5" s="30">
        <v>68162</v>
      </c>
      <c r="H5" s="30">
        <v>107560</v>
      </c>
      <c r="I5" s="30">
        <v>69048</v>
      </c>
      <c r="J5" s="30">
        <v>75962</v>
      </c>
      <c r="K5" s="30">
        <v>99145</v>
      </c>
      <c r="L5" s="30">
        <v>16510</v>
      </c>
      <c r="M5" s="30">
        <v>108340</v>
      </c>
      <c r="N5" s="30">
        <v>92527</v>
      </c>
      <c r="O5" s="30">
        <v>92024</v>
      </c>
      <c r="P5" s="30">
        <v>100222</v>
      </c>
      <c r="Q5" s="30">
        <v>394168</v>
      </c>
      <c r="R5" s="30">
        <v>140510</v>
      </c>
      <c r="S5" s="30">
        <v>109572</v>
      </c>
      <c r="T5" s="30">
        <v>72505</v>
      </c>
      <c r="U5" s="30">
        <v>136263</v>
      </c>
      <c r="V5" s="30">
        <v>109239</v>
      </c>
      <c r="W5" s="30">
        <v>129937</v>
      </c>
      <c r="X5" s="30">
        <v>105571</v>
      </c>
      <c r="Y5" s="30">
        <v>122824</v>
      </c>
      <c r="Z5" s="30"/>
      <c r="AA5" s="30"/>
      <c r="AB5" s="30"/>
      <c r="AC5" s="30"/>
      <c r="AD5" s="30"/>
      <c r="AE5" s="30"/>
      <c r="AF5" s="30"/>
      <c r="AG5" s="30"/>
      <c r="AH5" s="30"/>
      <c r="AI5" s="30"/>
      <c r="AK5" s="30"/>
      <c r="AL5" s="30"/>
      <c r="AM5" s="30"/>
      <c r="AN5" s="30"/>
      <c r="AO5" s="30"/>
      <c r="AP5" s="35"/>
      <c r="AQ5" s="35"/>
      <c r="AR5" s="35"/>
      <c r="AS5" s="35"/>
      <c r="AT5" s="35"/>
      <c r="AU5" s="35"/>
      <c r="AV5" s="35"/>
      <c r="AW5" s="35"/>
    </row>
    <row r="6" spans="1:49" s="21" customFormat="1" hidden="1" outlineLevel="1" x14ac:dyDescent="0.25">
      <c r="A6" s="166" t="s">
        <v>189</v>
      </c>
      <c r="B6" s="33">
        <v>27216</v>
      </c>
      <c r="C6" s="33">
        <v>37723</v>
      </c>
      <c r="D6" s="33">
        <v>42891</v>
      </c>
      <c r="E6" s="33">
        <v>52829</v>
      </c>
      <c r="F6" s="33">
        <v>31497</v>
      </c>
      <c r="G6" s="33">
        <v>42991</v>
      </c>
      <c r="H6" s="33">
        <v>30696</v>
      </c>
      <c r="I6" s="33">
        <v>46811</v>
      </c>
      <c r="J6" s="33">
        <v>32214</v>
      </c>
      <c r="K6" s="33">
        <v>54038</v>
      </c>
      <c r="L6" s="33">
        <v>128950</v>
      </c>
      <c r="M6" s="33">
        <v>53096</v>
      </c>
      <c r="N6" s="33">
        <v>47338</v>
      </c>
      <c r="O6" s="33">
        <v>35544</v>
      </c>
      <c r="P6" s="33">
        <v>56439</v>
      </c>
      <c r="Q6" s="33">
        <v>184285</v>
      </c>
      <c r="R6" s="33">
        <v>48191</v>
      </c>
      <c r="S6" s="33">
        <v>49632</v>
      </c>
      <c r="T6" s="33">
        <v>66595</v>
      </c>
      <c r="U6" s="33">
        <v>66291</v>
      </c>
      <c r="V6" s="33">
        <v>45128</v>
      </c>
      <c r="W6" s="33">
        <v>47900</v>
      </c>
      <c r="X6" s="33">
        <v>58443</v>
      </c>
      <c r="Y6" s="33">
        <v>42186</v>
      </c>
      <c r="Z6" s="33"/>
      <c r="AA6" s="33"/>
      <c r="AB6" s="33"/>
      <c r="AC6" s="33"/>
      <c r="AD6" s="33"/>
      <c r="AE6" s="33"/>
      <c r="AF6" s="33"/>
      <c r="AG6" s="33"/>
      <c r="AH6" s="33"/>
      <c r="AI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</row>
    <row r="7" spans="1:49" s="21" customFormat="1" hidden="1" outlineLevel="1" x14ac:dyDescent="0.25">
      <c r="A7" s="166" t="s">
        <v>190</v>
      </c>
      <c r="B7" s="33">
        <v>4414</v>
      </c>
      <c r="C7" s="33">
        <v>5537</v>
      </c>
      <c r="D7" s="33">
        <v>5209</v>
      </c>
      <c r="E7" s="33">
        <v>-8400</v>
      </c>
      <c r="F7" s="33">
        <v>5056</v>
      </c>
      <c r="G7" s="33">
        <v>6010</v>
      </c>
      <c r="H7" s="33">
        <v>6523</v>
      </c>
      <c r="I7" s="33">
        <v>8142</v>
      </c>
      <c r="J7" s="33">
        <v>8357</v>
      </c>
      <c r="K7" s="33">
        <v>9507</v>
      </c>
      <c r="L7" s="33">
        <v>11209</v>
      </c>
      <c r="M7" s="33">
        <v>11594</v>
      </c>
      <c r="N7" s="33">
        <v>11892</v>
      </c>
      <c r="O7" s="33">
        <v>12058</v>
      </c>
      <c r="P7" s="33">
        <v>16876</v>
      </c>
      <c r="Q7" s="33">
        <v>54085</v>
      </c>
      <c r="R7" s="33">
        <v>18571</v>
      </c>
      <c r="S7" s="33">
        <v>21827</v>
      </c>
      <c r="T7" s="33">
        <v>21326</v>
      </c>
      <c r="U7" s="33">
        <v>23856</v>
      </c>
      <c r="V7" s="33">
        <v>24336</v>
      </c>
      <c r="W7" s="33">
        <v>25184</v>
      </c>
      <c r="X7" s="33">
        <v>25918</v>
      </c>
      <c r="Y7" s="33">
        <v>27307</v>
      </c>
      <c r="Z7" s="33"/>
      <c r="AA7" s="33"/>
      <c r="AB7" s="33"/>
      <c r="AC7" s="33"/>
      <c r="AD7" s="33"/>
      <c r="AE7" s="33"/>
      <c r="AF7" s="33"/>
      <c r="AG7" s="33"/>
      <c r="AH7" s="33"/>
      <c r="AI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</row>
    <row r="8" spans="1:49" s="21" customFormat="1" hidden="1" outlineLevel="1" x14ac:dyDescent="0.25">
      <c r="A8" s="166" t="s">
        <v>191</v>
      </c>
      <c r="B8" s="33">
        <v>278</v>
      </c>
      <c r="C8" s="33">
        <v>369</v>
      </c>
      <c r="D8" s="33">
        <v>1386</v>
      </c>
      <c r="E8" s="33">
        <v>92</v>
      </c>
      <c r="F8" s="33" t="s">
        <v>3</v>
      </c>
      <c r="G8" s="33">
        <v>20</v>
      </c>
      <c r="H8" s="33">
        <v>-1</v>
      </c>
      <c r="I8" s="33" t="s">
        <v>25</v>
      </c>
      <c r="J8" s="33" t="s">
        <v>3</v>
      </c>
      <c r="K8" s="33" t="s">
        <v>3</v>
      </c>
      <c r="L8" s="33">
        <v>-156857</v>
      </c>
      <c r="M8" s="33">
        <v>3474</v>
      </c>
      <c r="N8" s="33">
        <v>1854</v>
      </c>
      <c r="O8" s="33">
        <v>659</v>
      </c>
      <c r="P8" s="33">
        <v>-969</v>
      </c>
      <c r="Q8" s="33" t="s">
        <v>36</v>
      </c>
      <c r="R8" s="33">
        <v>429</v>
      </c>
      <c r="S8" s="33" t="s">
        <v>3</v>
      </c>
      <c r="T8" s="33">
        <v>308</v>
      </c>
      <c r="U8" s="33">
        <v>220</v>
      </c>
      <c r="V8" s="33">
        <v>272</v>
      </c>
      <c r="W8" s="33">
        <v>416</v>
      </c>
      <c r="X8" s="33">
        <v>-17237</v>
      </c>
      <c r="Y8" s="33">
        <v>-12893</v>
      </c>
      <c r="Z8" s="33"/>
      <c r="AA8" s="33"/>
      <c r="AB8" s="33"/>
      <c r="AC8" s="33"/>
      <c r="AD8" s="33"/>
      <c r="AE8" s="33"/>
      <c r="AF8" s="33"/>
      <c r="AG8" s="33"/>
      <c r="AH8" s="33"/>
      <c r="AI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</row>
    <row r="9" spans="1:49" s="21" customFormat="1" hidden="1" outlineLevel="1" x14ac:dyDescent="0.25">
      <c r="A9" s="166" t="s">
        <v>192</v>
      </c>
      <c r="B9" s="33" t="s">
        <v>3</v>
      </c>
      <c r="C9" s="33" t="s">
        <v>3</v>
      </c>
      <c r="D9" s="33" t="s">
        <v>3</v>
      </c>
      <c r="E9" s="33" t="s">
        <v>3</v>
      </c>
      <c r="F9" s="33" t="s">
        <v>3</v>
      </c>
      <c r="G9" s="33" t="s">
        <v>3</v>
      </c>
      <c r="H9" s="33" t="s">
        <v>3</v>
      </c>
      <c r="I9" s="33" t="s">
        <v>25</v>
      </c>
      <c r="J9" s="33" t="s">
        <v>3</v>
      </c>
      <c r="K9" s="33" t="s">
        <v>3</v>
      </c>
      <c r="L9" s="33" t="s">
        <v>3</v>
      </c>
      <c r="M9" s="33">
        <v>0</v>
      </c>
      <c r="N9" s="33" t="s">
        <v>36</v>
      </c>
      <c r="O9" s="33" t="s">
        <v>36</v>
      </c>
      <c r="P9" s="33" t="s">
        <v>25</v>
      </c>
      <c r="Q9" s="33" t="s">
        <v>25</v>
      </c>
      <c r="R9" s="33" t="s">
        <v>3</v>
      </c>
      <c r="S9" s="33">
        <v>-395</v>
      </c>
      <c r="T9" s="33">
        <v>395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/>
      <c r="AA9" s="33"/>
      <c r="AB9" s="33"/>
      <c r="AC9" s="33"/>
      <c r="AD9" s="33"/>
      <c r="AE9" s="33"/>
      <c r="AF9" s="33"/>
      <c r="AG9" s="33"/>
      <c r="AH9" s="33"/>
      <c r="AI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</row>
    <row r="10" spans="1:49" s="21" customFormat="1" hidden="1" outlineLevel="1" x14ac:dyDescent="0.25">
      <c r="A10" s="166" t="s">
        <v>193</v>
      </c>
      <c r="B10" s="33">
        <v>4564</v>
      </c>
      <c r="C10" s="33">
        <v>12145</v>
      </c>
      <c r="D10" s="33">
        <v>6309</v>
      </c>
      <c r="E10" s="33">
        <v>14369</v>
      </c>
      <c r="F10" s="33">
        <v>11399</v>
      </c>
      <c r="G10" s="33">
        <v>31294</v>
      </c>
      <c r="H10" s="33">
        <v>31618</v>
      </c>
      <c r="I10" s="33">
        <v>25311</v>
      </c>
      <c r="J10" s="33">
        <v>35081</v>
      </c>
      <c r="K10" s="33">
        <v>30874</v>
      </c>
      <c r="L10" s="33">
        <v>17152</v>
      </c>
      <c r="M10" s="33">
        <v>42164</v>
      </c>
      <c r="N10" s="33">
        <v>28112</v>
      </c>
      <c r="O10" s="33">
        <v>41443</v>
      </c>
      <c r="P10" s="33">
        <v>49774</v>
      </c>
      <c r="Q10" s="33">
        <v>161288</v>
      </c>
      <c r="R10" s="33">
        <v>59215</v>
      </c>
      <c r="S10" s="33">
        <v>56859</v>
      </c>
      <c r="T10" s="33">
        <v>-3026</v>
      </c>
      <c r="U10" s="33">
        <v>59068</v>
      </c>
      <c r="V10" s="33">
        <v>46670</v>
      </c>
      <c r="W10" s="33">
        <v>63290</v>
      </c>
      <c r="X10" s="33">
        <v>45349</v>
      </c>
      <c r="Y10" s="33">
        <v>62438</v>
      </c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</row>
    <row r="11" spans="1:49" s="21" customFormat="1" hidden="1" outlineLevel="1" x14ac:dyDescent="0.25">
      <c r="A11" s="166" t="s">
        <v>194</v>
      </c>
      <c r="B11" s="33" t="s">
        <v>3</v>
      </c>
      <c r="C11" s="33">
        <v>-6757</v>
      </c>
      <c r="D11" s="33">
        <v>155</v>
      </c>
      <c r="E11" s="33">
        <v>785</v>
      </c>
      <c r="F11" s="33">
        <v>-1661</v>
      </c>
      <c r="G11" s="33">
        <v>-4856</v>
      </c>
      <c r="H11" s="33">
        <v>24108</v>
      </c>
      <c r="I11" s="33">
        <v>-6201</v>
      </c>
      <c r="J11" s="33">
        <v>870</v>
      </c>
      <c r="K11" s="33">
        <v>-201</v>
      </c>
      <c r="L11" s="33">
        <v>12316</v>
      </c>
      <c r="M11" s="33">
        <v>-270</v>
      </c>
      <c r="N11" s="33">
        <v>-64</v>
      </c>
      <c r="O11" s="33">
        <v>-43</v>
      </c>
      <c r="P11" s="33">
        <v>-20832</v>
      </c>
      <c r="Q11" s="33">
        <v>-20974</v>
      </c>
      <c r="R11" s="33" t="s">
        <v>3</v>
      </c>
      <c r="S11" s="33" t="s">
        <v>3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s="21" customFormat="1" hidden="1" outlineLevel="1" x14ac:dyDescent="0.25">
      <c r="A12" s="166" t="s">
        <v>195</v>
      </c>
      <c r="B12" s="33">
        <v>681</v>
      </c>
      <c r="C12" s="33">
        <v>1104</v>
      </c>
      <c r="D12" s="33">
        <v>834</v>
      </c>
      <c r="E12" s="33">
        <v>-533</v>
      </c>
      <c r="F12" s="33">
        <v>576</v>
      </c>
      <c r="G12" s="33">
        <v>638</v>
      </c>
      <c r="H12" s="33">
        <v>7642</v>
      </c>
      <c r="I12" s="33">
        <v>-1017</v>
      </c>
      <c r="J12" s="33">
        <v>95</v>
      </c>
      <c r="K12" s="33">
        <v>4795</v>
      </c>
      <c r="L12" s="33">
        <v>-2122</v>
      </c>
      <c r="M12" s="33">
        <v>-426</v>
      </c>
      <c r="N12" s="33">
        <v>1705</v>
      </c>
      <c r="O12" s="33">
        <v>3272</v>
      </c>
      <c r="P12" s="33">
        <v>-4113</v>
      </c>
      <c r="Q12" s="33">
        <v>2872</v>
      </c>
      <c r="R12" s="33">
        <v>2298</v>
      </c>
      <c r="S12" s="33">
        <v>-2850</v>
      </c>
      <c r="T12" s="33">
        <v>-17626</v>
      </c>
      <c r="U12" s="33">
        <v>-3039</v>
      </c>
      <c r="V12" s="33">
        <v>-5810</v>
      </c>
      <c r="W12" s="33">
        <v>-777</v>
      </c>
      <c r="X12" s="33">
        <v>-3525</v>
      </c>
      <c r="Y12" s="33">
        <v>7511</v>
      </c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</row>
    <row r="13" spans="1:49" s="21" customFormat="1" hidden="1" outlineLevel="1" x14ac:dyDescent="0.25">
      <c r="A13" s="166" t="s">
        <v>196</v>
      </c>
      <c r="B13" s="33">
        <v>399</v>
      </c>
      <c r="C13" s="33">
        <v>16</v>
      </c>
      <c r="D13" s="33">
        <v>-53</v>
      </c>
      <c r="E13" s="33">
        <v>715</v>
      </c>
      <c r="F13" s="33">
        <v>73</v>
      </c>
      <c r="G13" s="33">
        <v>464</v>
      </c>
      <c r="H13" s="33">
        <v>134</v>
      </c>
      <c r="I13" s="33">
        <v>2193</v>
      </c>
      <c r="J13" s="33">
        <v>292</v>
      </c>
      <c r="K13" s="33">
        <v>174</v>
      </c>
      <c r="L13" s="33">
        <v>6500</v>
      </c>
      <c r="M13" s="33">
        <v>3422</v>
      </c>
      <c r="N13" s="33">
        <v>1858</v>
      </c>
      <c r="O13" s="33">
        <v>2210</v>
      </c>
      <c r="P13" s="33">
        <v>2351</v>
      </c>
      <c r="Q13" s="33">
        <v>8559</v>
      </c>
      <c r="R13" s="33">
        <v>1206</v>
      </c>
      <c r="S13" s="33">
        <v>776</v>
      </c>
      <c r="T13" s="33">
        <v>1770</v>
      </c>
      <c r="U13" s="33">
        <v>1251</v>
      </c>
      <c r="V13" s="33">
        <v>512</v>
      </c>
      <c r="W13" s="33">
        <v>927</v>
      </c>
      <c r="X13" s="33">
        <v>718</v>
      </c>
      <c r="Y13" s="33">
        <v>719</v>
      </c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</row>
    <row r="14" spans="1:49" s="21" customFormat="1" hidden="1" outlineLevel="1" x14ac:dyDescent="0.25">
      <c r="A14" s="166" t="s">
        <v>197</v>
      </c>
      <c r="B14" s="33">
        <v>679</v>
      </c>
      <c r="C14" s="33">
        <v>1568</v>
      </c>
      <c r="D14" s="33">
        <v>4627</v>
      </c>
      <c r="E14" s="33">
        <v>1659</v>
      </c>
      <c r="F14" s="33">
        <v>1654</v>
      </c>
      <c r="G14" s="33">
        <v>2427</v>
      </c>
      <c r="H14" s="33">
        <v>2788</v>
      </c>
      <c r="I14" s="33">
        <v>2482</v>
      </c>
      <c r="J14" s="33">
        <v>755</v>
      </c>
      <c r="K14" s="33">
        <v>-118</v>
      </c>
      <c r="L14" s="33">
        <v>6210</v>
      </c>
      <c r="M14" s="33">
        <v>5075</v>
      </c>
      <c r="N14" s="33">
        <v>2569</v>
      </c>
      <c r="O14" s="33">
        <v>1985</v>
      </c>
      <c r="P14" s="33">
        <v>4999</v>
      </c>
      <c r="Q14" s="33">
        <v>11419</v>
      </c>
      <c r="R14" s="33">
        <v>2010</v>
      </c>
      <c r="S14" s="33" t="s">
        <v>3</v>
      </c>
      <c r="T14" s="33">
        <v>5776</v>
      </c>
      <c r="U14" s="33">
        <v>2640</v>
      </c>
      <c r="V14" s="33">
        <v>3859</v>
      </c>
      <c r="W14" s="33">
        <v>2116</v>
      </c>
      <c r="X14" s="33">
        <v>2983</v>
      </c>
      <c r="Y14" s="33">
        <v>3197</v>
      </c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</row>
    <row r="15" spans="1:49" s="21" customFormat="1" hidden="1" outlineLevel="1" x14ac:dyDescent="0.25">
      <c r="A15" s="133" t="s">
        <v>198</v>
      </c>
      <c r="B15" s="33">
        <v>-1508</v>
      </c>
      <c r="C15" s="33">
        <v>1399</v>
      </c>
      <c r="D15" s="33">
        <v>90</v>
      </c>
      <c r="E15" s="33">
        <v>-9750</v>
      </c>
      <c r="F15" s="33">
        <v>758</v>
      </c>
      <c r="G15" s="33">
        <v>2008</v>
      </c>
      <c r="H15" s="33">
        <v>-610</v>
      </c>
      <c r="I15" s="33">
        <v>193</v>
      </c>
      <c r="J15" s="33">
        <v>422</v>
      </c>
      <c r="K15" s="33">
        <v>1871</v>
      </c>
      <c r="L15" s="33">
        <v>-2408</v>
      </c>
      <c r="M15" s="33">
        <v>-120</v>
      </c>
      <c r="N15" s="33">
        <v>48</v>
      </c>
      <c r="O15" s="33">
        <v>613</v>
      </c>
      <c r="P15" s="33">
        <v>2136</v>
      </c>
      <c r="Q15" s="33">
        <v>3045</v>
      </c>
      <c r="R15" s="33">
        <v>995</v>
      </c>
      <c r="S15" s="33">
        <v>269</v>
      </c>
      <c r="T15" s="33">
        <v>6120</v>
      </c>
      <c r="U15" s="33">
        <v>-1025</v>
      </c>
      <c r="V15" s="33">
        <v>3944</v>
      </c>
      <c r="W15" s="33">
        <v>1261</v>
      </c>
      <c r="X15" s="33">
        <v>1405</v>
      </c>
      <c r="Y15" s="33">
        <v>1018</v>
      </c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</row>
    <row r="16" spans="1:49" s="21" customFormat="1" hidden="1" outlineLevel="1" x14ac:dyDescent="0.25">
      <c r="A16" s="133" t="s">
        <v>199</v>
      </c>
      <c r="B16" s="33" t="s">
        <v>3</v>
      </c>
      <c r="C16" s="33" t="s">
        <v>3</v>
      </c>
      <c r="D16" s="33">
        <v>0</v>
      </c>
      <c r="E16" s="33">
        <v>-1483</v>
      </c>
      <c r="F16" s="33">
        <v>8245</v>
      </c>
      <c r="G16" s="33">
        <v>-12822</v>
      </c>
      <c r="H16" s="33">
        <v>4577</v>
      </c>
      <c r="I16" s="33" t="s">
        <v>25</v>
      </c>
      <c r="J16" s="33">
        <v>-2144</v>
      </c>
      <c r="K16" s="33">
        <v>-2326</v>
      </c>
      <c r="L16" s="33">
        <v>-4226</v>
      </c>
      <c r="M16" s="33">
        <v>0</v>
      </c>
      <c r="N16" s="33">
        <v>-2785</v>
      </c>
      <c r="O16" s="33">
        <v>-5846</v>
      </c>
      <c r="P16" s="33">
        <v>-7088</v>
      </c>
      <c r="Q16" s="33">
        <v>-12022</v>
      </c>
      <c r="R16" s="33">
        <v>7646</v>
      </c>
      <c r="S16" s="33">
        <v>-17094</v>
      </c>
      <c r="T16" s="33">
        <v>-9952</v>
      </c>
      <c r="U16" s="33">
        <v>-13820</v>
      </c>
      <c r="V16" s="33">
        <v>-9224</v>
      </c>
      <c r="W16" s="33">
        <v>-9540</v>
      </c>
      <c r="X16" s="33">
        <v>-10446</v>
      </c>
      <c r="Y16" s="33">
        <v>-8950</v>
      </c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</row>
    <row r="17" spans="1:49" s="21" customFormat="1" hidden="1" outlineLevel="1" x14ac:dyDescent="0.25">
      <c r="A17" s="167" t="s">
        <v>200</v>
      </c>
      <c r="B17" s="33" t="s">
        <v>3</v>
      </c>
      <c r="C17" s="33" t="s">
        <v>3</v>
      </c>
      <c r="D17" s="33" t="s">
        <v>3</v>
      </c>
      <c r="E17" s="33" t="s">
        <v>3</v>
      </c>
      <c r="F17" s="33" t="s">
        <v>3</v>
      </c>
      <c r="G17" s="33" t="s">
        <v>3</v>
      </c>
      <c r="H17" s="33" t="s">
        <v>3</v>
      </c>
      <c r="I17" s="33">
        <v>-9005</v>
      </c>
      <c r="J17" s="33" t="s">
        <v>3</v>
      </c>
      <c r="K17" s="33" t="s">
        <v>3</v>
      </c>
      <c r="L17" s="33" t="s">
        <v>3</v>
      </c>
      <c r="M17" s="33">
        <v>-10203</v>
      </c>
      <c r="N17" s="33" t="s">
        <v>36</v>
      </c>
      <c r="O17" s="33" t="s">
        <v>36</v>
      </c>
      <c r="P17" s="33" t="s">
        <v>3</v>
      </c>
      <c r="Q17" s="33" t="s">
        <v>36</v>
      </c>
      <c r="R17" s="33" t="s">
        <v>3</v>
      </c>
      <c r="S17" s="33" t="s">
        <v>3</v>
      </c>
      <c r="T17" s="33" t="s">
        <v>3</v>
      </c>
      <c r="U17" s="33" t="s">
        <v>3</v>
      </c>
      <c r="V17" s="33" t="s">
        <v>3</v>
      </c>
      <c r="W17" s="33" t="s">
        <v>3</v>
      </c>
      <c r="X17" s="103">
        <v>2446</v>
      </c>
      <c r="Y17" s="33">
        <v>906</v>
      </c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</row>
    <row r="18" spans="1:49" s="21" customFormat="1" hidden="1" outlineLevel="1" x14ac:dyDescent="0.25">
      <c r="A18" s="167" t="s">
        <v>182</v>
      </c>
      <c r="B18" s="33">
        <v>-11</v>
      </c>
      <c r="C18" s="33">
        <v>-12</v>
      </c>
      <c r="D18" s="33">
        <v>11</v>
      </c>
      <c r="E18" s="33">
        <v>-41</v>
      </c>
      <c r="F18" s="33">
        <v>-9</v>
      </c>
      <c r="G18" s="33">
        <v>-12</v>
      </c>
      <c r="H18" s="33">
        <v>18</v>
      </c>
      <c r="I18" s="33">
        <v>-107</v>
      </c>
      <c r="J18" s="33">
        <v>-11</v>
      </c>
      <c r="K18" s="33">
        <v>-5</v>
      </c>
      <c r="L18" s="33">
        <v>-28</v>
      </c>
      <c r="M18" s="33">
        <v>-19</v>
      </c>
      <c r="N18" s="33" t="s">
        <v>36</v>
      </c>
      <c r="O18" s="33" t="s">
        <v>36</v>
      </c>
      <c r="P18" s="33">
        <v>347</v>
      </c>
      <c r="Q18" s="33">
        <v>347</v>
      </c>
      <c r="R18" s="33">
        <v>-56</v>
      </c>
      <c r="S18" s="33">
        <v>502</v>
      </c>
      <c r="T18" s="33">
        <v>487</v>
      </c>
      <c r="U18" s="33">
        <v>530</v>
      </c>
      <c r="V18" s="33">
        <v>-613</v>
      </c>
      <c r="W18" s="33">
        <v>-669</v>
      </c>
      <c r="X18" s="33">
        <v>-580</v>
      </c>
      <c r="Y18" s="33">
        <v>-704</v>
      </c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</row>
    <row r="19" spans="1:49" s="32" customFormat="1" hidden="1" outlineLevel="1" x14ac:dyDescent="0.25">
      <c r="A19" s="167" t="s">
        <v>201</v>
      </c>
      <c r="B19" s="33" t="s">
        <v>3</v>
      </c>
      <c r="C19" s="33" t="s">
        <v>3</v>
      </c>
      <c r="D19" s="33">
        <v>0</v>
      </c>
      <c r="E19" s="33">
        <v>0</v>
      </c>
      <c r="F19" s="33" t="s">
        <v>26</v>
      </c>
      <c r="G19" s="33" t="s">
        <v>3</v>
      </c>
      <c r="H19" s="33">
        <v>67</v>
      </c>
      <c r="I19" s="33">
        <v>246</v>
      </c>
      <c r="J19" s="33">
        <v>31</v>
      </c>
      <c r="K19" s="33">
        <v>536</v>
      </c>
      <c r="L19" s="33">
        <v>-186</v>
      </c>
      <c r="M19" s="33">
        <v>553</v>
      </c>
      <c r="N19" s="33" t="s">
        <v>36</v>
      </c>
      <c r="O19" s="33">
        <v>129</v>
      </c>
      <c r="P19" s="33">
        <v>302</v>
      </c>
      <c r="Q19" s="33">
        <v>447</v>
      </c>
      <c r="R19" s="33">
        <v>5</v>
      </c>
      <c r="S19" s="33">
        <v>46</v>
      </c>
      <c r="T19" s="33">
        <v>332</v>
      </c>
      <c r="U19" s="33">
        <v>291</v>
      </c>
      <c r="V19" s="33">
        <v>165</v>
      </c>
      <c r="W19" s="33">
        <v>-171</v>
      </c>
      <c r="X19" s="33">
        <v>97</v>
      </c>
      <c r="Y19" s="33">
        <v>89</v>
      </c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</row>
    <row r="20" spans="1:49" s="32" customFormat="1" hidden="1" outlineLevel="1" x14ac:dyDescent="0.25">
      <c r="A20" s="165" t="s">
        <v>202</v>
      </c>
      <c r="B20" s="37">
        <v>23730</v>
      </c>
      <c r="C20" s="37">
        <v>-39885</v>
      </c>
      <c r="D20" s="37">
        <v>-14876</v>
      </c>
      <c r="E20" s="37">
        <v>38527</v>
      </c>
      <c r="F20" s="37">
        <v>33479</v>
      </c>
      <c r="G20" s="37">
        <v>-16156</v>
      </c>
      <c r="H20" s="37">
        <v>-64277</v>
      </c>
      <c r="I20" s="37">
        <v>-41504</v>
      </c>
      <c r="J20" s="37">
        <v>12255</v>
      </c>
      <c r="K20" s="37">
        <v>-109680</v>
      </c>
      <c r="L20" s="37">
        <v>75113</v>
      </c>
      <c r="M20" s="37">
        <v>-8556</v>
      </c>
      <c r="N20" s="37">
        <v>55165</v>
      </c>
      <c r="O20" s="37">
        <v>-25236</v>
      </c>
      <c r="P20" s="104">
        <v>21616</v>
      </c>
      <c r="Q20" s="37">
        <v>-31046</v>
      </c>
      <c r="R20" s="37">
        <v>-14826</v>
      </c>
      <c r="S20" s="37">
        <v>36752</v>
      </c>
      <c r="T20" s="37">
        <v>-16018</v>
      </c>
      <c r="U20" s="37">
        <v>4145</v>
      </c>
      <c r="V20" s="37">
        <v>13251</v>
      </c>
      <c r="W20" s="37">
        <v>-14468</v>
      </c>
      <c r="X20" s="37">
        <v>70775</v>
      </c>
      <c r="Y20" s="37">
        <v>58354</v>
      </c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K20" s="37"/>
      <c r="AL20" s="37"/>
      <c r="AM20" s="37"/>
      <c r="AN20" s="37"/>
      <c r="AO20" s="37"/>
      <c r="AP20" s="33"/>
      <c r="AQ20" s="33"/>
      <c r="AR20" s="33"/>
      <c r="AS20" s="33"/>
      <c r="AT20" s="33"/>
      <c r="AU20" s="33"/>
      <c r="AV20" s="33"/>
      <c r="AW20" s="33"/>
    </row>
    <row r="21" spans="1:49" s="21" customFormat="1" hidden="1" outlineLevel="1" x14ac:dyDescent="0.25">
      <c r="A21" s="165" t="s">
        <v>126</v>
      </c>
      <c r="B21" s="37">
        <v>-1617</v>
      </c>
      <c r="C21" s="37">
        <v>168</v>
      </c>
      <c r="D21" s="37">
        <v>5294</v>
      </c>
      <c r="E21" s="37">
        <v>-5534</v>
      </c>
      <c r="F21" s="37">
        <v>-20871</v>
      </c>
      <c r="G21" s="37" t="s">
        <v>3</v>
      </c>
      <c r="H21" s="37">
        <v>110</v>
      </c>
      <c r="I21" s="37">
        <v>-98801</v>
      </c>
      <c r="J21" s="37">
        <v>-40883</v>
      </c>
      <c r="K21" s="37">
        <v>-31192</v>
      </c>
      <c r="L21" s="37">
        <v>-52277</v>
      </c>
      <c r="M21" s="37">
        <v>-36588</v>
      </c>
      <c r="N21" s="37">
        <v>-53698</v>
      </c>
      <c r="O21" s="37">
        <v>-8327</v>
      </c>
      <c r="P21" s="37">
        <v>-18716</v>
      </c>
      <c r="Q21" s="37">
        <v>-13710</v>
      </c>
      <c r="R21" s="37">
        <v>-13461</v>
      </c>
      <c r="S21" s="37">
        <v>-8555</v>
      </c>
      <c r="T21" s="37">
        <v>-9080</v>
      </c>
      <c r="U21" s="37">
        <v>-14933</v>
      </c>
      <c r="V21" s="37">
        <v>-16164</v>
      </c>
      <c r="W21" s="37">
        <v>-10559</v>
      </c>
      <c r="X21" s="37">
        <v>-10974</v>
      </c>
      <c r="Y21" s="37">
        <v>-10736</v>
      </c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K21" s="37"/>
      <c r="AL21" s="37"/>
      <c r="AM21" s="37"/>
      <c r="AN21" s="37"/>
      <c r="AO21" s="37"/>
      <c r="AP21" s="33"/>
      <c r="AQ21" s="33"/>
      <c r="AR21" s="33"/>
      <c r="AS21" s="33"/>
      <c r="AT21" s="33"/>
      <c r="AU21" s="33"/>
      <c r="AV21" s="33"/>
      <c r="AW21" s="33"/>
    </row>
    <row r="22" spans="1:49" s="21" customFormat="1" hidden="1" outlineLevel="1" x14ac:dyDescent="0.25">
      <c r="A22" s="31" t="s">
        <v>203</v>
      </c>
      <c r="B22" s="37">
        <v>-77623</v>
      </c>
      <c r="C22" s="37">
        <v>-53819</v>
      </c>
      <c r="D22" s="37">
        <v>-73068</v>
      </c>
      <c r="E22" s="37">
        <v>-79518</v>
      </c>
      <c r="F22" s="37">
        <v>-94492</v>
      </c>
      <c r="G22" s="37">
        <v>-103470</v>
      </c>
      <c r="H22" s="37">
        <v>-85847</v>
      </c>
      <c r="I22" s="37">
        <v>-195217</v>
      </c>
      <c r="J22" s="37">
        <v>-69005</v>
      </c>
      <c r="K22" s="37">
        <v>-88105</v>
      </c>
      <c r="L22" s="37">
        <v>30102</v>
      </c>
      <c r="M22" s="37">
        <v>-97129</v>
      </c>
      <c r="N22" s="37">
        <v>-165982</v>
      </c>
      <c r="O22" s="37">
        <v>-182976</v>
      </c>
      <c r="P22" s="37">
        <v>-230921</v>
      </c>
      <c r="Q22" s="37">
        <v>-276602</v>
      </c>
      <c r="R22" s="37">
        <v>-129972</v>
      </c>
      <c r="S22" s="37">
        <v>-345435</v>
      </c>
      <c r="T22" s="37">
        <v>-111169</v>
      </c>
      <c r="U22" s="37">
        <v>-116603</v>
      </c>
      <c r="V22" s="37">
        <v>-75265</v>
      </c>
      <c r="W22" s="37">
        <v>-83517</v>
      </c>
      <c r="X22" s="37">
        <v>-126220</v>
      </c>
      <c r="Y22" s="37">
        <v>-160300</v>
      </c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</row>
    <row r="23" spans="1:49" hidden="1" outlineLevel="1" x14ac:dyDescent="0.25">
      <c r="A23" s="164" t="s">
        <v>204</v>
      </c>
      <c r="B23" s="33" t="s">
        <v>3</v>
      </c>
      <c r="C23" s="33" t="s">
        <v>3</v>
      </c>
      <c r="D23" s="33" t="s">
        <v>3</v>
      </c>
      <c r="E23" s="33" t="s">
        <v>3</v>
      </c>
      <c r="F23" s="33" t="s">
        <v>3</v>
      </c>
      <c r="G23" s="33" t="s">
        <v>3</v>
      </c>
      <c r="H23" s="33" t="s">
        <v>3</v>
      </c>
      <c r="I23" s="33" t="s">
        <v>3</v>
      </c>
      <c r="J23" s="33" t="s">
        <v>3</v>
      </c>
      <c r="K23" s="33" t="s">
        <v>3</v>
      </c>
      <c r="L23" s="33" t="s">
        <v>3</v>
      </c>
      <c r="M23" s="33" t="s">
        <v>3</v>
      </c>
      <c r="N23" s="33" t="s">
        <v>36</v>
      </c>
      <c r="O23" s="33" t="s">
        <v>36</v>
      </c>
      <c r="P23" s="33">
        <v>-214215</v>
      </c>
      <c r="Q23" s="33">
        <v>-314148</v>
      </c>
      <c r="R23" s="33">
        <v>-129977</v>
      </c>
      <c r="S23" s="33">
        <v>-348513</v>
      </c>
      <c r="T23" s="33">
        <v>-92094</v>
      </c>
      <c r="U23" s="33">
        <v>-131613</v>
      </c>
      <c r="V23" s="33">
        <v>-75262</v>
      </c>
      <c r="W23" s="33">
        <v>-83651</v>
      </c>
      <c r="X23" s="33">
        <v>-69025</v>
      </c>
      <c r="Y23" s="33">
        <v>-160545</v>
      </c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</row>
    <row r="24" spans="1:49" s="19" customFormat="1" hidden="1" outlineLevel="1" x14ac:dyDescent="0.25">
      <c r="A24" s="168" t="s">
        <v>174</v>
      </c>
      <c r="B24" s="26" t="s">
        <v>3</v>
      </c>
      <c r="C24" s="26" t="s">
        <v>3</v>
      </c>
      <c r="D24" s="26" t="s">
        <v>3</v>
      </c>
      <c r="E24" s="26" t="s">
        <v>3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6" t="s">
        <v>3</v>
      </c>
      <c r="L24" s="26" t="s">
        <v>3</v>
      </c>
      <c r="M24" s="26" t="s">
        <v>3</v>
      </c>
      <c r="N24" s="26" t="s">
        <v>36</v>
      </c>
      <c r="O24" s="26" t="s">
        <v>3</v>
      </c>
      <c r="P24" s="26">
        <v>-16706</v>
      </c>
      <c r="Q24" s="26">
        <v>37546</v>
      </c>
      <c r="R24" s="26">
        <v>5</v>
      </c>
      <c r="S24" s="26">
        <v>3078</v>
      </c>
      <c r="T24" s="26">
        <v>-19075</v>
      </c>
      <c r="U24" s="26">
        <v>15010</v>
      </c>
      <c r="V24" s="26">
        <v>-3</v>
      </c>
      <c r="W24" s="26">
        <v>134</v>
      </c>
      <c r="X24" s="26">
        <v>-57195</v>
      </c>
      <c r="Y24" s="26">
        <v>245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</row>
    <row r="25" spans="1:49" hidden="1" outlineLevel="1" x14ac:dyDescent="0.25">
      <c r="A25" s="17" t="s">
        <v>205</v>
      </c>
      <c r="B25" s="37">
        <v>10564</v>
      </c>
      <c r="C25" s="37">
        <v>-19795</v>
      </c>
      <c r="D25" s="37">
        <v>56234</v>
      </c>
      <c r="E25" s="37">
        <v>31949</v>
      </c>
      <c r="F25" s="37">
        <v>400339</v>
      </c>
      <c r="G25" s="37">
        <v>-9917</v>
      </c>
      <c r="H25" s="37">
        <v>-69893</v>
      </c>
      <c r="I25" s="37">
        <v>157401</v>
      </c>
      <c r="J25" s="37">
        <v>349149</v>
      </c>
      <c r="K25" s="37">
        <v>-134292</v>
      </c>
      <c r="L25" s="37">
        <v>2783</v>
      </c>
      <c r="M25" s="37">
        <v>114655</v>
      </c>
      <c r="N25" s="37">
        <v>427397</v>
      </c>
      <c r="O25" s="37">
        <v>103046</v>
      </c>
      <c r="P25" s="37">
        <v>125209</v>
      </c>
      <c r="Q25" s="37">
        <v>-1661</v>
      </c>
      <c r="R25" s="37">
        <v>-98363</v>
      </c>
      <c r="S25" s="37">
        <v>-180603</v>
      </c>
      <c r="T25" s="37">
        <v>185688</v>
      </c>
      <c r="U25" s="37">
        <v>-34681</v>
      </c>
      <c r="V25" s="37">
        <v>-275962</v>
      </c>
      <c r="W25" s="37">
        <v>-64438</v>
      </c>
      <c r="X25" s="37">
        <v>12266</v>
      </c>
      <c r="Y25" s="37">
        <v>-37238</v>
      </c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</row>
    <row r="26" spans="1:49" hidden="1" outlineLevel="1" x14ac:dyDescent="0.25">
      <c r="A26" s="168" t="s">
        <v>206</v>
      </c>
      <c r="B26" s="33">
        <v>-2465</v>
      </c>
      <c r="C26" s="33">
        <v>-16493</v>
      </c>
      <c r="D26" s="33">
        <v>-9832</v>
      </c>
      <c r="E26" s="33">
        <v>-25755</v>
      </c>
      <c r="F26" s="33">
        <v>-5205</v>
      </c>
      <c r="G26" s="33">
        <v>-26016</v>
      </c>
      <c r="H26" s="33">
        <v>-71882</v>
      </c>
      <c r="I26" s="33">
        <v>56305</v>
      </c>
      <c r="J26" s="33">
        <v>-5932</v>
      </c>
      <c r="K26" s="33">
        <v>-76967</v>
      </c>
      <c r="L26" s="33">
        <v>-6662</v>
      </c>
      <c r="M26" s="33">
        <v>-34571</v>
      </c>
      <c r="N26" s="33">
        <v>-19007</v>
      </c>
      <c r="O26" s="33">
        <v>-238306</v>
      </c>
      <c r="P26" s="33">
        <v>-22097</v>
      </c>
      <c r="Q26" s="33">
        <v>223978</v>
      </c>
      <c r="R26" s="33">
        <v>-32637</v>
      </c>
      <c r="S26" s="33">
        <v>-101659</v>
      </c>
      <c r="T26" s="33">
        <v>37931</v>
      </c>
      <c r="U26" s="33">
        <v>-19160</v>
      </c>
      <c r="V26" s="33">
        <v>-191116</v>
      </c>
      <c r="W26" s="33">
        <v>-33455</v>
      </c>
      <c r="X26" s="33">
        <v>-34723</v>
      </c>
      <c r="Y26" s="33">
        <v>-10582</v>
      </c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</row>
    <row r="27" spans="1:49" hidden="1" outlineLevel="1" x14ac:dyDescent="0.25">
      <c r="A27" s="168" t="s">
        <v>207</v>
      </c>
      <c r="B27" s="33">
        <v>0</v>
      </c>
      <c r="C27" s="33">
        <v>-46765</v>
      </c>
      <c r="D27" s="33" t="s">
        <v>3</v>
      </c>
      <c r="E27" s="33">
        <v>-9</v>
      </c>
      <c r="F27" s="33" t="s">
        <v>3</v>
      </c>
      <c r="G27" s="33">
        <v>-53434</v>
      </c>
      <c r="H27" s="33" t="s">
        <v>3</v>
      </c>
      <c r="I27" s="33">
        <v>0</v>
      </c>
      <c r="J27" s="33" t="s">
        <v>25</v>
      </c>
      <c r="K27" s="33">
        <v>-55823</v>
      </c>
      <c r="L27" s="33">
        <v>819</v>
      </c>
      <c r="M27" s="33">
        <v>-819</v>
      </c>
      <c r="N27" s="33" t="s">
        <v>36</v>
      </c>
      <c r="O27" s="33">
        <v>-63707</v>
      </c>
      <c r="P27" s="33" t="s">
        <v>25</v>
      </c>
      <c r="Q27" s="33">
        <v>-1</v>
      </c>
      <c r="R27" s="33">
        <v>-75</v>
      </c>
      <c r="S27" s="33">
        <v>-60000</v>
      </c>
      <c r="T27" s="33">
        <v>-458</v>
      </c>
      <c r="U27" s="33">
        <v>0</v>
      </c>
      <c r="V27" s="33">
        <v>0</v>
      </c>
      <c r="W27" s="33">
        <v>0</v>
      </c>
      <c r="X27" s="33">
        <v>-60000</v>
      </c>
      <c r="Y27" s="33">
        <v>0</v>
      </c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</row>
    <row r="28" spans="1:49" hidden="1" outlineLevel="1" x14ac:dyDescent="0.25">
      <c r="A28" s="168" t="s">
        <v>208</v>
      </c>
      <c r="B28" s="33">
        <v>13029</v>
      </c>
      <c r="C28" s="33">
        <v>43463</v>
      </c>
      <c r="D28" s="33">
        <v>22603</v>
      </c>
      <c r="E28" s="33">
        <v>36481</v>
      </c>
      <c r="F28" s="33">
        <v>76213</v>
      </c>
      <c r="G28" s="33">
        <v>73093</v>
      </c>
      <c r="H28" s="33">
        <v>6514</v>
      </c>
      <c r="I28" s="33">
        <v>102054</v>
      </c>
      <c r="J28" s="33">
        <v>65528</v>
      </c>
      <c r="K28" s="33">
        <v>1813</v>
      </c>
      <c r="L28" s="33">
        <v>17822</v>
      </c>
      <c r="M28" s="33">
        <v>150046</v>
      </c>
      <c r="N28" s="33" t="s">
        <v>36</v>
      </c>
      <c r="O28" s="33">
        <v>62909</v>
      </c>
      <c r="P28" s="33">
        <v>168459</v>
      </c>
      <c r="Q28" s="33">
        <v>54090</v>
      </c>
      <c r="R28" s="33">
        <v>11479</v>
      </c>
      <c r="S28" s="33" t="s">
        <v>3</v>
      </c>
      <c r="T28" s="33">
        <v>229732</v>
      </c>
      <c r="U28" s="33">
        <v>1828</v>
      </c>
      <c r="V28" s="33">
        <v>5750</v>
      </c>
      <c r="W28" s="33">
        <v>0</v>
      </c>
      <c r="X28" s="33">
        <v>192165</v>
      </c>
      <c r="Y28" s="33">
        <v>-123</v>
      </c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</row>
    <row r="29" spans="1:49" hidden="1" outlineLevel="1" x14ac:dyDescent="0.25">
      <c r="A29" s="168" t="s">
        <v>209</v>
      </c>
      <c r="B29" s="33" t="s">
        <v>3</v>
      </c>
      <c r="C29" s="33" t="s">
        <v>3</v>
      </c>
      <c r="D29" s="33" t="s">
        <v>3</v>
      </c>
      <c r="E29" s="33">
        <v>0</v>
      </c>
      <c r="F29" s="33">
        <v>330216</v>
      </c>
      <c r="G29" s="33">
        <v>-3560</v>
      </c>
      <c r="H29" s="33">
        <v>941</v>
      </c>
      <c r="I29" s="33">
        <v>0</v>
      </c>
      <c r="J29" s="33">
        <v>298527</v>
      </c>
      <c r="K29" s="33" t="s">
        <v>3</v>
      </c>
      <c r="L29" s="33">
        <v>351</v>
      </c>
      <c r="M29" s="33">
        <v>0</v>
      </c>
      <c r="N29" s="33">
        <v>446404</v>
      </c>
      <c r="O29" s="33">
        <v>362870</v>
      </c>
      <c r="P29" s="33">
        <v>46434</v>
      </c>
      <c r="Q29" s="33">
        <v>-1161</v>
      </c>
      <c r="R29" s="33" t="s">
        <v>3</v>
      </c>
      <c r="S29" s="33" t="s">
        <v>3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</row>
    <row r="30" spans="1:49" hidden="1" outlineLevel="1" x14ac:dyDescent="0.25">
      <c r="A30" s="168" t="s">
        <v>210</v>
      </c>
      <c r="B30" s="33" t="s">
        <v>3</v>
      </c>
      <c r="C30" s="33" t="s">
        <v>3</v>
      </c>
      <c r="D30" s="33">
        <v>43463</v>
      </c>
      <c r="E30" s="33" t="s">
        <v>3</v>
      </c>
      <c r="F30" s="33" t="s">
        <v>3</v>
      </c>
      <c r="G30" s="33" t="s">
        <v>3</v>
      </c>
      <c r="H30" s="33" t="s">
        <v>3</v>
      </c>
      <c r="I30" s="33">
        <v>350</v>
      </c>
      <c r="J30" s="33" t="s">
        <v>3</v>
      </c>
      <c r="K30" s="33" t="s">
        <v>3</v>
      </c>
      <c r="L30" s="33" t="s">
        <v>3</v>
      </c>
      <c r="M30" s="33">
        <v>0</v>
      </c>
      <c r="N30" s="33" t="s">
        <v>36</v>
      </c>
      <c r="O30" s="33" t="s">
        <v>36</v>
      </c>
      <c r="P30" s="33" t="s">
        <v>3</v>
      </c>
      <c r="Q30" s="33">
        <v>0</v>
      </c>
      <c r="R30" s="33" t="s">
        <v>3</v>
      </c>
      <c r="S30" s="33" t="s">
        <v>3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</row>
    <row r="31" spans="1:49" hidden="1" outlineLevel="1" x14ac:dyDescent="0.25">
      <c r="A31" s="168" t="s">
        <v>126</v>
      </c>
      <c r="B31" s="33" t="s">
        <v>3</v>
      </c>
      <c r="C31" s="33" t="s">
        <v>3</v>
      </c>
      <c r="D31" s="33" t="s">
        <v>3</v>
      </c>
      <c r="E31" s="33">
        <v>-4523</v>
      </c>
      <c r="F31" s="33">
        <v>-885</v>
      </c>
      <c r="G31" s="33" t="s">
        <v>3</v>
      </c>
      <c r="H31" s="33">
        <v>-5466</v>
      </c>
      <c r="I31" s="33">
        <v>-1308</v>
      </c>
      <c r="J31" s="33">
        <v>-8974</v>
      </c>
      <c r="K31" s="33">
        <v>-3315</v>
      </c>
      <c r="L31" s="33">
        <v>-9547</v>
      </c>
      <c r="M31" s="33">
        <v>-1</v>
      </c>
      <c r="N31" s="33" t="s">
        <v>36</v>
      </c>
      <c r="O31" s="33" t="s">
        <v>36</v>
      </c>
      <c r="P31" s="33">
        <v>-13703</v>
      </c>
      <c r="Q31" s="33">
        <v>-4082</v>
      </c>
      <c r="R31" s="33">
        <v>-1901</v>
      </c>
      <c r="S31" s="33">
        <v>-2105</v>
      </c>
      <c r="T31" s="33">
        <v>0</v>
      </c>
      <c r="U31" s="33">
        <v>500</v>
      </c>
      <c r="V31" s="33">
        <v>0</v>
      </c>
      <c r="W31" s="33">
        <v>-13119</v>
      </c>
      <c r="X31" s="33">
        <v>0</v>
      </c>
      <c r="Y31" s="33">
        <v>0</v>
      </c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</row>
    <row r="32" spans="1:49" s="19" customFormat="1" hidden="1" outlineLevel="1" x14ac:dyDescent="0.25">
      <c r="A32" s="169" t="s">
        <v>211</v>
      </c>
      <c r="B32" s="33" t="s">
        <v>3</v>
      </c>
      <c r="C32" s="33" t="s">
        <v>3</v>
      </c>
      <c r="D32" s="33" t="s">
        <v>3</v>
      </c>
      <c r="E32" s="33" t="s">
        <v>3</v>
      </c>
      <c r="F32" s="33" t="s">
        <v>3</v>
      </c>
      <c r="G32" s="33" t="s">
        <v>3</v>
      </c>
      <c r="H32" s="33" t="s">
        <v>3</v>
      </c>
      <c r="I32" s="33">
        <v>0</v>
      </c>
      <c r="J32" s="33" t="s">
        <v>3</v>
      </c>
      <c r="K32" s="33" t="s">
        <v>3</v>
      </c>
      <c r="L32" s="33" t="s">
        <v>3</v>
      </c>
      <c r="M32" s="33">
        <v>0</v>
      </c>
      <c r="N32" s="33">
        <v>-39560</v>
      </c>
      <c r="O32" s="33">
        <v>-20720</v>
      </c>
      <c r="P32" s="33">
        <v>-53884</v>
      </c>
      <c r="Q32" s="33">
        <v>-274485</v>
      </c>
      <c r="R32" s="33">
        <v>-75229</v>
      </c>
      <c r="S32" s="33">
        <v>-16839</v>
      </c>
      <c r="T32" s="33">
        <v>-81517</v>
      </c>
      <c r="U32" s="33">
        <v>-17849</v>
      </c>
      <c r="V32" s="33">
        <v>-90596</v>
      </c>
      <c r="W32" s="33">
        <v>-17864</v>
      </c>
      <c r="X32" s="33">
        <v>-85176</v>
      </c>
      <c r="Y32" s="33">
        <v>-26533</v>
      </c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</row>
    <row r="33" spans="1:49" hidden="1" outlineLevel="1" x14ac:dyDescent="0.25">
      <c r="A33" s="19" t="s">
        <v>212</v>
      </c>
      <c r="B33" s="37">
        <v>-8234</v>
      </c>
      <c r="C33" s="37">
        <v>-60239</v>
      </c>
      <c r="D33" s="37">
        <v>35043</v>
      </c>
      <c r="E33" s="37">
        <v>35415</v>
      </c>
      <c r="F33" s="37">
        <v>376043</v>
      </c>
      <c r="G33" s="37">
        <v>-61381</v>
      </c>
      <c r="H33" s="37">
        <v>-112347</v>
      </c>
      <c r="I33" s="37">
        <v>-109073</v>
      </c>
      <c r="J33" s="37">
        <v>327478</v>
      </c>
      <c r="K33" s="37">
        <v>-264124</v>
      </c>
      <c r="L33" s="37">
        <v>72231</v>
      </c>
      <c r="M33" s="37">
        <v>80722</v>
      </c>
      <c r="N33" s="37">
        <v>355409</v>
      </c>
      <c r="O33" s="37">
        <v>-21469</v>
      </c>
      <c r="P33" s="37">
        <v>6583</v>
      </c>
      <c r="Q33" s="37">
        <v>-222797</v>
      </c>
      <c r="R33" s="37">
        <v>-116112</v>
      </c>
      <c r="S33" s="37">
        <v>-388269</v>
      </c>
      <c r="T33" s="37">
        <v>121926</v>
      </c>
      <c r="U33" s="37">
        <v>-25809</v>
      </c>
      <c r="V33" s="37">
        <v>-244901</v>
      </c>
      <c r="W33" s="37">
        <v>-43045</v>
      </c>
      <c r="X33" s="37">
        <v>51418</v>
      </c>
      <c r="Y33" s="37">
        <v>-27096</v>
      </c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</row>
    <row r="34" spans="1:49" hidden="1" outlineLevel="1" x14ac:dyDescent="0.25">
      <c r="A34" s="1" t="s">
        <v>213</v>
      </c>
      <c r="B34" s="26">
        <v>626261</v>
      </c>
      <c r="C34" s="26">
        <v>618027</v>
      </c>
      <c r="D34" s="26">
        <v>557788</v>
      </c>
      <c r="E34" s="26">
        <v>592831</v>
      </c>
      <c r="F34" s="26">
        <v>628246</v>
      </c>
      <c r="G34" s="26">
        <v>1004289</v>
      </c>
      <c r="H34" s="26">
        <v>942908</v>
      </c>
      <c r="I34" s="26">
        <v>830561</v>
      </c>
      <c r="J34" s="26">
        <v>721488</v>
      </c>
      <c r="K34" s="26">
        <v>1048966</v>
      </c>
      <c r="L34" s="26">
        <v>784842</v>
      </c>
      <c r="M34" s="26">
        <v>857073</v>
      </c>
      <c r="N34" s="26">
        <v>937795</v>
      </c>
      <c r="O34" s="26">
        <v>1293204</v>
      </c>
      <c r="P34" s="26">
        <v>1271735</v>
      </c>
      <c r="Q34" s="26">
        <v>1287666</v>
      </c>
      <c r="R34" s="26">
        <v>1064869</v>
      </c>
      <c r="S34" s="26">
        <v>948757</v>
      </c>
      <c r="T34" s="26">
        <v>560488</v>
      </c>
      <c r="U34" s="26">
        <v>682414</v>
      </c>
      <c r="V34" s="26">
        <v>656605</v>
      </c>
      <c r="W34" s="26">
        <v>411704</v>
      </c>
      <c r="X34" s="26">
        <v>368659</v>
      </c>
      <c r="Y34" s="26">
        <v>420077</v>
      </c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</row>
    <row r="35" spans="1:49" hidden="1" outlineLevel="1" x14ac:dyDescent="0.25">
      <c r="A35" s="39" t="s">
        <v>214</v>
      </c>
      <c r="B35" s="40">
        <v>618027</v>
      </c>
      <c r="C35" s="40">
        <v>557788</v>
      </c>
      <c r="D35" s="40">
        <v>592831</v>
      </c>
      <c r="E35" s="40">
        <v>628246</v>
      </c>
      <c r="F35" s="40">
        <v>1004289</v>
      </c>
      <c r="G35" s="40">
        <v>942908</v>
      </c>
      <c r="H35" s="40">
        <v>830561</v>
      </c>
      <c r="I35" s="40">
        <v>721488</v>
      </c>
      <c r="J35" s="40">
        <v>1048966</v>
      </c>
      <c r="K35" s="40">
        <v>784842</v>
      </c>
      <c r="L35" s="40">
        <v>857073</v>
      </c>
      <c r="M35" s="40">
        <v>937795</v>
      </c>
      <c r="N35" s="40">
        <v>1293204</v>
      </c>
      <c r="O35" s="40">
        <v>1271735</v>
      </c>
      <c r="P35" s="40">
        <v>1287666</v>
      </c>
      <c r="Q35" s="40">
        <v>1064869</v>
      </c>
      <c r="R35" s="40">
        <v>948757</v>
      </c>
      <c r="S35" s="40">
        <v>560488</v>
      </c>
      <c r="T35" s="40">
        <v>682414</v>
      </c>
      <c r="U35" s="40">
        <v>656605</v>
      </c>
      <c r="V35" s="40">
        <v>411704</v>
      </c>
      <c r="W35" s="40">
        <v>368659</v>
      </c>
      <c r="X35" s="40">
        <v>420077</v>
      </c>
      <c r="Y35" s="40">
        <v>392981</v>
      </c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35"/>
      <c r="AQ35" s="35"/>
      <c r="AR35" s="35"/>
      <c r="AS35" s="35"/>
      <c r="AT35" s="35"/>
      <c r="AU35" s="35"/>
      <c r="AV35" s="35"/>
      <c r="AW35" s="35"/>
    </row>
    <row r="36" spans="1:49" hidden="1" outlineLevel="1" x14ac:dyDescent="0.25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34"/>
      <c r="U36" s="34"/>
      <c r="V36" s="34"/>
      <c r="W36" s="34"/>
      <c r="X36" s="34"/>
      <c r="Y36" s="34"/>
      <c r="Z36" s="34"/>
      <c r="AA36" s="34"/>
      <c r="AB36" s="34"/>
      <c r="AN36" s="20"/>
      <c r="AO36" s="20"/>
    </row>
    <row r="37" spans="1:49" s="3" customFormat="1" hidden="1" outlineLevel="1" x14ac:dyDescent="0.25">
      <c r="A37" s="1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35"/>
      <c r="U37" s="35"/>
      <c r="V37" s="35"/>
      <c r="W37" s="35"/>
      <c r="X37" s="35"/>
      <c r="Y37" s="35"/>
      <c r="Z37" s="35"/>
      <c r="AA37" s="35"/>
      <c r="AB37" s="35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s="31" customFormat="1" collapsed="1" x14ac:dyDescent="0.25">
      <c r="A38" s="117" t="s">
        <v>295</v>
      </c>
      <c r="B38" s="28" t="str">
        <f>B1</f>
        <v>1Q10</v>
      </c>
      <c r="C38" s="28" t="str">
        <f t="shared" ref="C38:AP38" si="2">C1</f>
        <v>2Q10</v>
      </c>
      <c r="D38" s="28" t="str">
        <f t="shared" si="2"/>
        <v>3Q10</v>
      </c>
      <c r="E38" s="28" t="str">
        <f t="shared" si="2"/>
        <v>4Q10</v>
      </c>
      <c r="F38" s="28" t="str">
        <f t="shared" si="2"/>
        <v>1Q11</v>
      </c>
      <c r="G38" s="28" t="str">
        <f t="shared" si="2"/>
        <v>2Q11</v>
      </c>
      <c r="H38" s="28" t="str">
        <f t="shared" si="2"/>
        <v>3Q11</v>
      </c>
      <c r="I38" s="28" t="str">
        <f t="shared" si="2"/>
        <v>4Q11</v>
      </c>
      <c r="J38" s="28" t="str">
        <f t="shared" si="2"/>
        <v>1Q12</v>
      </c>
      <c r="K38" s="28" t="str">
        <f t="shared" si="2"/>
        <v>2Q12</v>
      </c>
      <c r="L38" s="28" t="str">
        <f t="shared" si="2"/>
        <v>3Q12</v>
      </c>
      <c r="M38" s="28" t="str">
        <f t="shared" si="2"/>
        <v>4Q12</v>
      </c>
      <c r="N38" s="28" t="str">
        <f t="shared" si="2"/>
        <v>1Q13</v>
      </c>
      <c r="O38" s="28" t="str">
        <f t="shared" si="2"/>
        <v>2Q13</v>
      </c>
      <c r="P38" s="28" t="str">
        <f t="shared" si="2"/>
        <v>3Q13</v>
      </c>
      <c r="Q38" s="28" t="str">
        <f t="shared" si="2"/>
        <v>4Q13</v>
      </c>
      <c r="R38" s="28" t="str">
        <f t="shared" si="2"/>
        <v>1Q14</v>
      </c>
      <c r="S38" s="28" t="str">
        <f t="shared" si="2"/>
        <v>2Q14</v>
      </c>
      <c r="T38" s="28" t="str">
        <f t="shared" si="2"/>
        <v>3Q14</v>
      </c>
      <c r="U38" s="28" t="str">
        <f t="shared" si="2"/>
        <v>4Q14</v>
      </c>
      <c r="V38" s="28" t="str">
        <f t="shared" si="2"/>
        <v>1Q15</v>
      </c>
      <c r="W38" s="28" t="str">
        <f t="shared" si="2"/>
        <v>2Q15</v>
      </c>
      <c r="X38" s="28" t="str">
        <f t="shared" si="2"/>
        <v>3Q15</v>
      </c>
      <c r="Y38" s="28" t="str">
        <f t="shared" si="2"/>
        <v>4Q15</v>
      </c>
      <c r="Z38" s="28" t="str">
        <f t="shared" si="2"/>
        <v>1Q16</v>
      </c>
      <c r="AA38" s="28" t="str">
        <f t="shared" si="2"/>
        <v>2Q16</v>
      </c>
      <c r="AB38" s="28" t="str">
        <f t="shared" si="2"/>
        <v>3Q16</v>
      </c>
      <c r="AC38" s="28" t="str">
        <f t="shared" si="2"/>
        <v>4Q16</v>
      </c>
      <c r="AD38" s="28" t="str">
        <f t="shared" si="2"/>
        <v>1Q17</v>
      </c>
      <c r="AE38" s="28" t="str">
        <f t="shared" si="2"/>
        <v>2Q17</v>
      </c>
      <c r="AF38" s="28" t="str">
        <f t="shared" si="2"/>
        <v>3Q17</v>
      </c>
      <c r="AG38" s="28" t="str">
        <f t="shared" si="2"/>
        <v>4Q17</v>
      </c>
      <c r="AH38" s="28" t="str">
        <f t="shared" si="2"/>
        <v>1Q18</v>
      </c>
      <c r="AI38" s="28" t="str">
        <f t="shared" si="2"/>
        <v>2Q18</v>
      </c>
      <c r="AJ38" s="28" t="str">
        <f t="shared" si="2"/>
        <v>3Q18</v>
      </c>
      <c r="AK38" s="28" t="str">
        <f t="shared" si="2"/>
        <v>4Q18</v>
      </c>
      <c r="AL38" s="28" t="str">
        <f t="shared" si="2"/>
        <v>1Q19</v>
      </c>
      <c r="AM38" s="28" t="str">
        <f t="shared" si="2"/>
        <v>2Q19</v>
      </c>
      <c r="AN38" s="28" t="str">
        <f t="shared" si="2"/>
        <v>3Q19</v>
      </c>
      <c r="AO38" s="28" t="str">
        <f t="shared" si="2"/>
        <v>4Q19</v>
      </c>
      <c r="AP38" s="134" t="str">
        <f t="shared" si="2"/>
        <v>1Q20</v>
      </c>
      <c r="AQ38" s="134" t="str">
        <f t="shared" ref="AQ38:AR38" si="3">AQ1</f>
        <v>2Q20</v>
      </c>
      <c r="AR38" s="134" t="str">
        <f t="shared" si="3"/>
        <v>3Q20</v>
      </c>
      <c r="AS38" s="134" t="str">
        <f t="shared" ref="AS38" si="4">AS1</f>
        <v>4Q20</v>
      </c>
      <c r="AT38" s="134" t="str">
        <f>AT1</f>
        <v>1Q21</v>
      </c>
      <c r="AU38" s="134" t="str">
        <f>AU1</f>
        <v>2Q21</v>
      </c>
      <c r="AV38" s="134" t="str">
        <f t="shared" ref="AV38:AW38" si="5">AV1</f>
        <v>3Q21</v>
      </c>
      <c r="AW38" s="134" t="str">
        <f t="shared" si="5"/>
        <v>4Q21</v>
      </c>
    </row>
    <row r="39" spans="1:49" s="32" customFormat="1" x14ac:dyDescent="0.25">
      <c r="A39" s="29" t="s">
        <v>187</v>
      </c>
      <c r="B39" s="30">
        <v>58825</v>
      </c>
      <c r="C39" s="30">
        <v>13375</v>
      </c>
      <c r="D39" s="30">
        <v>51877</v>
      </c>
      <c r="E39" s="30">
        <v>82984</v>
      </c>
      <c r="F39" s="30">
        <v>70196</v>
      </c>
      <c r="G39" s="30">
        <v>52006</v>
      </c>
      <c r="H39" s="30">
        <v>43393</v>
      </c>
      <c r="I39" s="30">
        <v>-71257</v>
      </c>
      <c r="J39" s="30">
        <v>47334</v>
      </c>
      <c r="K39" s="30">
        <v>-41727</v>
      </c>
      <c r="L39" s="30">
        <v>39346</v>
      </c>
      <c r="M39" s="30">
        <v>63196</v>
      </c>
      <c r="N39" s="30">
        <v>85126</v>
      </c>
      <c r="O39" s="30">
        <v>35859</v>
      </c>
      <c r="P39" s="30">
        <v>45380</v>
      </c>
      <c r="Q39" s="30">
        <v>65640</v>
      </c>
      <c r="R39" s="30">
        <v>27148</v>
      </c>
      <c r="S39" s="30">
        <v>80133</v>
      </c>
      <c r="T39" s="30">
        <v>-32952</v>
      </c>
      <c r="U39" s="30">
        <v>107466</v>
      </c>
      <c r="V39" s="30">
        <v>15325</v>
      </c>
      <c r="W39" s="30">
        <v>86748</v>
      </c>
      <c r="X39" s="30">
        <v>62816</v>
      </c>
      <c r="Y39" s="30">
        <v>161006</v>
      </c>
      <c r="Z39" s="30">
        <v>-5619</v>
      </c>
      <c r="AA39" s="30">
        <v>99284</v>
      </c>
      <c r="AB39" s="30">
        <v>64067</v>
      </c>
      <c r="AC39" s="30">
        <v>200871</v>
      </c>
      <c r="AD39" s="30">
        <v>80992</v>
      </c>
      <c r="AE39" s="30">
        <v>125593</v>
      </c>
      <c r="AF39" s="30">
        <v>-6088</v>
      </c>
      <c r="AG39" s="30">
        <v>141495</v>
      </c>
      <c r="AH39" s="30">
        <v>104807</v>
      </c>
      <c r="AI39" s="30">
        <v>88475</v>
      </c>
      <c r="AJ39" s="30">
        <v>59487</v>
      </c>
      <c r="AK39" s="30">
        <v>154940</v>
      </c>
      <c r="AL39" s="30">
        <v>89698</v>
      </c>
      <c r="AM39" s="30">
        <v>106591</v>
      </c>
      <c r="AN39" s="30">
        <v>83680</v>
      </c>
      <c r="AO39" s="30">
        <v>122472</v>
      </c>
      <c r="AP39" s="30">
        <v>83598</v>
      </c>
      <c r="AQ39" s="30">
        <v>-18503</v>
      </c>
      <c r="AR39" s="30">
        <v>-9066</v>
      </c>
      <c r="AS39" s="30">
        <v>82304</v>
      </c>
      <c r="AT39" s="30">
        <v>51016</v>
      </c>
      <c r="AU39" s="30">
        <v>13864</v>
      </c>
      <c r="AV39" s="30">
        <v>29793</v>
      </c>
      <c r="AW39" s="30">
        <v>149915</v>
      </c>
    </row>
    <row r="40" spans="1:49" s="21" customFormat="1" x14ac:dyDescent="0.25">
      <c r="A40" s="163" t="s">
        <v>188</v>
      </c>
      <c r="B40" s="30">
        <v>36712</v>
      </c>
      <c r="C40" s="30">
        <v>53092</v>
      </c>
      <c r="D40" s="30">
        <v>61459</v>
      </c>
      <c r="E40" s="30">
        <v>49991</v>
      </c>
      <c r="F40" s="30">
        <v>57588</v>
      </c>
      <c r="G40" s="30">
        <v>68162</v>
      </c>
      <c r="H40" s="30">
        <v>107560</v>
      </c>
      <c r="I40" s="30">
        <v>69048</v>
      </c>
      <c r="J40" s="30">
        <v>75962</v>
      </c>
      <c r="K40" s="30">
        <v>99145</v>
      </c>
      <c r="L40" s="30">
        <v>16510</v>
      </c>
      <c r="M40" s="30">
        <v>108340</v>
      </c>
      <c r="N40" s="30">
        <v>85755</v>
      </c>
      <c r="O40" s="30">
        <v>87935</v>
      </c>
      <c r="P40" s="30">
        <v>99628</v>
      </c>
      <c r="Q40" s="30">
        <v>91566</v>
      </c>
      <c r="R40" s="30">
        <v>116776</v>
      </c>
      <c r="S40" s="30">
        <v>124895</v>
      </c>
      <c r="T40" s="30">
        <v>73777</v>
      </c>
      <c r="U40" s="30">
        <v>136076</v>
      </c>
      <c r="V40" s="30">
        <v>109056</v>
      </c>
      <c r="W40" s="30">
        <v>129760</v>
      </c>
      <c r="X40" s="30">
        <v>105381</v>
      </c>
      <c r="Y40" s="30">
        <v>122597</v>
      </c>
      <c r="Z40" s="30">
        <v>143178</v>
      </c>
      <c r="AA40" s="30">
        <v>128243</v>
      </c>
      <c r="AB40" s="30">
        <v>166453</v>
      </c>
      <c r="AC40" s="30">
        <v>180509</v>
      </c>
      <c r="AD40" s="30">
        <v>159494</v>
      </c>
      <c r="AE40" s="30">
        <v>142046</v>
      </c>
      <c r="AF40" s="30">
        <v>81851</v>
      </c>
      <c r="AG40" s="30">
        <v>144964</v>
      </c>
      <c r="AH40" s="30">
        <v>125244</v>
      </c>
      <c r="AI40" s="30">
        <v>128800</v>
      </c>
      <c r="AJ40" s="30">
        <v>118457</v>
      </c>
      <c r="AK40" s="30">
        <v>195090</v>
      </c>
      <c r="AL40" s="30">
        <v>136221</v>
      </c>
      <c r="AM40" s="30">
        <v>147800</v>
      </c>
      <c r="AN40" s="30">
        <v>170324</v>
      </c>
      <c r="AO40" s="30">
        <v>205582</v>
      </c>
      <c r="AP40" s="35">
        <v>89703</v>
      </c>
      <c r="AQ40" s="35">
        <v>45078</v>
      </c>
      <c r="AR40" s="35">
        <v>68094</v>
      </c>
      <c r="AS40" s="35">
        <v>105229</v>
      </c>
      <c r="AT40" s="35">
        <v>78796</v>
      </c>
      <c r="AU40" s="35">
        <v>83048</v>
      </c>
      <c r="AV40" s="35">
        <v>165495</v>
      </c>
      <c r="AW40" s="35">
        <v>196321</v>
      </c>
    </row>
    <row r="41" spans="1:49" s="21" customFormat="1" x14ac:dyDescent="0.25">
      <c r="A41" s="166" t="s">
        <v>189</v>
      </c>
      <c r="B41" s="33">
        <v>27216</v>
      </c>
      <c r="C41" s="33">
        <v>37723</v>
      </c>
      <c r="D41" s="33">
        <v>42891</v>
      </c>
      <c r="E41" s="33">
        <v>52829</v>
      </c>
      <c r="F41" s="33">
        <v>31497</v>
      </c>
      <c r="G41" s="33">
        <v>42991</v>
      </c>
      <c r="H41" s="33">
        <v>30696</v>
      </c>
      <c r="I41" s="33">
        <v>46811</v>
      </c>
      <c r="J41" s="33">
        <v>32214</v>
      </c>
      <c r="K41" s="33">
        <v>54038</v>
      </c>
      <c r="L41" s="33">
        <v>128950</v>
      </c>
      <c r="M41" s="33">
        <v>53096</v>
      </c>
      <c r="N41" s="33">
        <v>47328</v>
      </c>
      <c r="O41" s="33">
        <v>35544</v>
      </c>
      <c r="P41" s="33">
        <v>44964</v>
      </c>
      <c r="Q41" s="33">
        <v>56439</v>
      </c>
      <c r="R41" s="33">
        <v>48191</v>
      </c>
      <c r="S41" s="33">
        <v>49632</v>
      </c>
      <c r="T41" s="33">
        <v>66595</v>
      </c>
      <c r="U41" s="33">
        <v>66291</v>
      </c>
      <c r="V41" s="33">
        <v>45128</v>
      </c>
      <c r="W41" s="33">
        <v>47900</v>
      </c>
      <c r="X41" s="33">
        <v>58443</v>
      </c>
      <c r="Y41" s="33">
        <v>42186</v>
      </c>
      <c r="Z41" s="33">
        <v>38712</v>
      </c>
      <c r="AA41" s="33">
        <v>35088</v>
      </c>
      <c r="AB41" s="33">
        <v>40623</v>
      </c>
      <c r="AC41" s="33">
        <v>49772</v>
      </c>
      <c r="AD41" s="33">
        <v>50619</v>
      </c>
      <c r="AE41" s="33">
        <v>50975</v>
      </c>
      <c r="AF41" s="33">
        <v>53061</v>
      </c>
      <c r="AG41" s="33">
        <v>64218</v>
      </c>
      <c r="AH41" s="33">
        <v>58114</v>
      </c>
      <c r="AI41" s="33">
        <v>60557</v>
      </c>
      <c r="AJ41" s="33">
        <v>65578</v>
      </c>
      <c r="AK41" s="33">
        <v>76077</v>
      </c>
      <c r="AL41" s="33">
        <v>55453</v>
      </c>
      <c r="AM41" s="33">
        <v>60112</v>
      </c>
      <c r="AN41" s="33">
        <v>86915</v>
      </c>
      <c r="AO41" s="33">
        <v>111821</v>
      </c>
      <c r="AP41" s="33">
        <v>12453</v>
      </c>
      <c r="AQ41" s="33">
        <v>46289</v>
      </c>
      <c r="AR41" s="33">
        <v>61566</v>
      </c>
      <c r="AS41" s="33">
        <v>82016</v>
      </c>
      <c r="AT41" s="33">
        <v>39840</v>
      </c>
      <c r="AU41" s="33">
        <v>279007</v>
      </c>
      <c r="AV41" s="33">
        <v>-57957</v>
      </c>
      <c r="AW41" s="33">
        <v>83193</v>
      </c>
    </row>
    <row r="42" spans="1:49" s="21" customFormat="1" x14ac:dyDescent="0.25">
      <c r="A42" s="166" t="s">
        <v>190</v>
      </c>
      <c r="B42" s="33">
        <v>4414</v>
      </c>
      <c r="C42" s="33">
        <v>5537</v>
      </c>
      <c r="D42" s="33">
        <v>5209</v>
      </c>
      <c r="E42" s="33">
        <v>-8400</v>
      </c>
      <c r="F42" s="33">
        <v>5056</v>
      </c>
      <c r="G42" s="33">
        <v>6010</v>
      </c>
      <c r="H42" s="33">
        <v>6523</v>
      </c>
      <c r="I42" s="33">
        <v>8142</v>
      </c>
      <c r="J42" s="33">
        <v>8357</v>
      </c>
      <c r="K42" s="33">
        <v>9507</v>
      </c>
      <c r="L42" s="33">
        <v>11209</v>
      </c>
      <c r="M42" s="33">
        <v>11594</v>
      </c>
      <c r="N42" s="33">
        <v>10318</v>
      </c>
      <c r="O42" s="33">
        <v>10269</v>
      </c>
      <c r="P42" s="33">
        <v>11445</v>
      </c>
      <c r="Q42" s="33">
        <v>15040</v>
      </c>
      <c r="R42" s="33">
        <v>16719</v>
      </c>
      <c r="S42" s="33">
        <v>21825</v>
      </c>
      <c r="T42" s="33">
        <v>23180</v>
      </c>
      <c r="U42" s="33">
        <v>23856</v>
      </c>
      <c r="V42" s="33">
        <v>24336</v>
      </c>
      <c r="W42" s="33">
        <v>25184</v>
      </c>
      <c r="X42" s="33">
        <v>25918</v>
      </c>
      <c r="Y42" s="33">
        <v>27307</v>
      </c>
      <c r="Z42" s="33">
        <v>27847</v>
      </c>
      <c r="AA42" s="33">
        <v>27223</v>
      </c>
      <c r="AB42" s="33">
        <v>26751</v>
      </c>
      <c r="AC42" s="33">
        <v>26500</v>
      </c>
      <c r="AD42" s="33">
        <v>26479</v>
      </c>
      <c r="AE42" s="33">
        <v>26381</v>
      </c>
      <c r="AF42" s="33">
        <v>26743</v>
      </c>
      <c r="AG42" s="33">
        <v>26729</v>
      </c>
      <c r="AH42" s="33">
        <v>27069</v>
      </c>
      <c r="AI42" s="33">
        <v>27274</v>
      </c>
      <c r="AJ42" s="33">
        <v>27468</v>
      </c>
      <c r="AK42" s="33">
        <v>27830</v>
      </c>
      <c r="AL42" s="33">
        <v>31104</v>
      </c>
      <c r="AM42" s="33">
        <v>31524</v>
      </c>
      <c r="AN42" s="33">
        <v>31948</v>
      </c>
      <c r="AO42" s="33">
        <v>33446</v>
      </c>
      <c r="AP42" s="33">
        <v>37004</v>
      </c>
      <c r="AQ42" s="33">
        <v>37282</v>
      </c>
      <c r="AR42" s="33">
        <v>36509</v>
      </c>
      <c r="AS42" s="33">
        <v>38205</v>
      </c>
      <c r="AT42" s="33">
        <v>37144</v>
      </c>
      <c r="AU42" s="33">
        <v>38727</v>
      </c>
      <c r="AV42" s="33">
        <v>39679</v>
      </c>
      <c r="AW42" s="33">
        <v>39834</v>
      </c>
    </row>
    <row r="43" spans="1:49" s="21" customFormat="1" x14ac:dyDescent="0.25">
      <c r="A43" s="166" t="s">
        <v>191</v>
      </c>
      <c r="B43" s="33">
        <v>278</v>
      </c>
      <c r="C43" s="33">
        <v>369</v>
      </c>
      <c r="D43" s="33">
        <v>1386</v>
      </c>
      <c r="E43" s="33">
        <v>92</v>
      </c>
      <c r="F43" s="33" t="s">
        <v>3</v>
      </c>
      <c r="G43" s="33">
        <v>20</v>
      </c>
      <c r="H43" s="33">
        <v>-1</v>
      </c>
      <c r="I43" s="33" t="s">
        <v>25</v>
      </c>
      <c r="J43" s="33" t="s">
        <v>3</v>
      </c>
      <c r="K43" s="33" t="s">
        <v>3</v>
      </c>
      <c r="L43" s="33">
        <v>-156857</v>
      </c>
      <c r="M43" s="33">
        <v>3474</v>
      </c>
      <c r="N43" s="33">
        <v>1854</v>
      </c>
      <c r="O43" s="33">
        <v>659</v>
      </c>
      <c r="P43" s="33">
        <v>2</v>
      </c>
      <c r="Q43" s="33">
        <v>-969</v>
      </c>
      <c r="R43" s="33">
        <v>429</v>
      </c>
      <c r="S43" s="33"/>
      <c r="T43" s="33">
        <v>308</v>
      </c>
      <c r="U43" s="33">
        <v>220</v>
      </c>
      <c r="V43" s="33">
        <v>272</v>
      </c>
      <c r="W43" s="33">
        <v>416</v>
      </c>
      <c r="X43" s="33">
        <v>-17237</v>
      </c>
      <c r="Y43" s="33">
        <v>-12893</v>
      </c>
      <c r="Z43" s="33">
        <v>0</v>
      </c>
      <c r="AA43" s="33">
        <v>67</v>
      </c>
      <c r="AB43" s="33">
        <v>3</v>
      </c>
      <c r="AC43" s="33" t="s">
        <v>3</v>
      </c>
      <c r="AD43" s="33">
        <v>0</v>
      </c>
      <c r="AE43" s="33">
        <v>0</v>
      </c>
      <c r="AF43" s="33">
        <v>334</v>
      </c>
      <c r="AG43" s="33">
        <v>1</v>
      </c>
      <c r="AH43" s="33">
        <v>0</v>
      </c>
      <c r="AI43" s="33">
        <v>-258</v>
      </c>
      <c r="AJ43" s="33">
        <v>2420</v>
      </c>
      <c r="AK43" s="33">
        <v>0</v>
      </c>
      <c r="AL43" s="33">
        <v>0</v>
      </c>
      <c r="AM43" s="33">
        <v>720</v>
      </c>
      <c r="AN43" s="33">
        <v>1039</v>
      </c>
      <c r="AO43" s="33">
        <v>2</v>
      </c>
      <c r="AP43" s="33">
        <v>0</v>
      </c>
      <c r="AQ43" s="33">
        <v>0</v>
      </c>
      <c r="AR43" s="33">
        <v>0</v>
      </c>
      <c r="AS43" s="33">
        <v>-8864</v>
      </c>
      <c r="AT43" s="33">
        <v>4506</v>
      </c>
      <c r="AU43" s="33">
        <v>4689</v>
      </c>
      <c r="AV43" s="33">
        <v>-180</v>
      </c>
      <c r="AW43" s="33">
        <v>1498</v>
      </c>
    </row>
    <row r="44" spans="1:49" s="21" customFormat="1" x14ac:dyDescent="0.25">
      <c r="A44" s="166" t="s">
        <v>192</v>
      </c>
      <c r="B44" s="33" t="s">
        <v>3</v>
      </c>
      <c r="C44" s="33" t="s">
        <v>3</v>
      </c>
      <c r="D44" s="33" t="s">
        <v>3</v>
      </c>
      <c r="E44" s="33" t="s">
        <v>3</v>
      </c>
      <c r="F44" s="33" t="s">
        <v>3</v>
      </c>
      <c r="G44" s="33" t="s">
        <v>3</v>
      </c>
      <c r="H44" s="33" t="s">
        <v>3</v>
      </c>
      <c r="I44" s="33" t="s">
        <v>25</v>
      </c>
      <c r="J44" s="33" t="s">
        <v>3</v>
      </c>
      <c r="K44" s="33" t="s">
        <v>3</v>
      </c>
      <c r="L44" s="33" t="s">
        <v>3</v>
      </c>
      <c r="M44" s="33">
        <v>0</v>
      </c>
      <c r="N44" s="33">
        <v>-5152</v>
      </c>
      <c r="O44" s="33">
        <v>-5730</v>
      </c>
      <c r="P44" s="33">
        <v>-6978</v>
      </c>
      <c r="Q44" s="33">
        <v>-6462</v>
      </c>
      <c r="R44" s="33">
        <v>-6757</v>
      </c>
      <c r="S44" s="33">
        <v>-195</v>
      </c>
      <c r="T44" s="33">
        <v>-187</v>
      </c>
      <c r="U44" s="33">
        <v>-187</v>
      </c>
      <c r="V44" s="33">
        <v>-183</v>
      </c>
      <c r="W44" s="33">
        <v>-177</v>
      </c>
      <c r="X44" s="33">
        <v>-190</v>
      </c>
      <c r="Y44" s="33">
        <v>-227</v>
      </c>
      <c r="Z44" s="33">
        <v>-218</v>
      </c>
      <c r="AA44" s="33">
        <v>-223</v>
      </c>
      <c r="AB44" s="33">
        <v>-257</v>
      </c>
      <c r="AC44" s="33">
        <v>-241</v>
      </c>
      <c r="AD44" s="33">
        <v>-299</v>
      </c>
      <c r="AE44" s="33">
        <v>-299</v>
      </c>
      <c r="AF44" s="33">
        <v>-298</v>
      </c>
      <c r="AG44" s="33">
        <v>-294</v>
      </c>
      <c r="AH44" s="33">
        <v>-279</v>
      </c>
      <c r="AI44" s="33">
        <v>-287</v>
      </c>
      <c r="AJ44" s="33">
        <v>-281</v>
      </c>
      <c r="AK44" s="33">
        <v>-277</v>
      </c>
      <c r="AL44" s="33">
        <v>-305</v>
      </c>
      <c r="AM44" s="33">
        <v>-292</v>
      </c>
      <c r="AN44" s="33">
        <v>-293</v>
      </c>
      <c r="AO44" s="33">
        <v>-299</v>
      </c>
      <c r="AP44" s="33">
        <v>-270</v>
      </c>
      <c r="AQ44" s="33">
        <v>-564</v>
      </c>
      <c r="AR44" s="33">
        <v>-1204</v>
      </c>
      <c r="AS44" s="33">
        <v>-1276</v>
      </c>
      <c r="AT44" s="33">
        <v>-1615</v>
      </c>
      <c r="AU44" s="33">
        <v>-352</v>
      </c>
      <c r="AV44" s="33">
        <v>-349</v>
      </c>
      <c r="AW44" s="33">
        <v>-513</v>
      </c>
    </row>
    <row r="45" spans="1:49" s="21" customFormat="1" x14ac:dyDescent="0.25">
      <c r="A45" s="166" t="s">
        <v>193</v>
      </c>
      <c r="B45" s="33">
        <v>4564</v>
      </c>
      <c r="C45" s="33">
        <v>12145</v>
      </c>
      <c r="D45" s="33">
        <v>6309</v>
      </c>
      <c r="E45" s="33">
        <v>14369</v>
      </c>
      <c r="F45" s="33">
        <v>11399</v>
      </c>
      <c r="G45" s="33">
        <v>31294</v>
      </c>
      <c r="H45" s="33">
        <v>31618</v>
      </c>
      <c r="I45" s="33">
        <v>25311</v>
      </c>
      <c r="J45" s="33">
        <v>35081</v>
      </c>
      <c r="K45" s="33">
        <v>30874</v>
      </c>
      <c r="L45" s="33">
        <v>17152</v>
      </c>
      <c r="M45" s="33">
        <v>42164</v>
      </c>
      <c r="N45" s="33">
        <v>28112</v>
      </c>
      <c r="O45" s="33">
        <v>41443</v>
      </c>
      <c r="P45" s="33">
        <v>41959</v>
      </c>
      <c r="Q45" s="33">
        <v>49774</v>
      </c>
      <c r="R45" s="33">
        <v>57349</v>
      </c>
      <c r="S45" s="33">
        <v>58725</v>
      </c>
      <c r="T45" s="33">
        <v>-3026</v>
      </c>
      <c r="U45" s="33">
        <v>59068</v>
      </c>
      <c r="V45" s="33">
        <v>46670</v>
      </c>
      <c r="W45" s="33">
        <v>63290</v>
      </c>
      <c r="X45" s="33">
        <v>45349</v>
      </c>
      <c r="Y45" s="33">
        <v>62438</v>
      </c>
      <c r="Z45" s="33">
        <v>76456</v>
      </c>
      <c r="AA45" s="33">
        <v>79030</v>
      </c>
      <c r="AB45" s="33">
        <v>107481</v>
      </c>
      <c r="AC45" s="33">
        <v>100888</v>
      </c>
      <c r="AD45" s="33">
        <v>91679</v>
      </c>
      <c r="AE45" s="33">
        <v>67405</v>
      </c>
      <c r="AF45" s="33">
        <v>-4893</v>
      </c>
      <c r="AG45" s="33">
        <v>46435</v>
      </c>
      <c r="AH45" s="33">
        <v>32371</v>
      </c>
      <c r="AI45" s="33">
        <v>32102</v>
      </c>
      <c r="AJ45" s="33">
        <v>19090</v>
      </c>
      <c r="AK45" s="33">
        <v>57655</v>
      </c>
      <c r="AL45" s="33">
        <v>35613</v>
      </c>
      <c r="AM45" s="33">
        <v>40634</v>
      </c>
      <c r="AN45" s="33">
        <v>35346</v>
      </c>
      <c r="AO45" s="33">
        <v>29574</v>
      </c>
      <c r="AP45" s="33">
        <v>16475</v>
      </c>
      <c r="AQ45" s="33">
        <v>14165</v>
      </c>
      <c r="AR45" s="33">
        <v>13322</v>
      </c>
      <c r="AS45" s="33">
        <v>19168</v>
      </c>
      <c r="AT45" s="33">
        <v>5681</v>
      </c>
      <c r="AU45" s="33">
        <v>-389251</v>
      </c>
      <c r="AV45" s="33">
        <v>215963</v>
      </c>
      <c r="AW45" s="33">
        <v>62221</v>
      </c>
    </row>
    <row r="46" spans="1:49" s="21" customFormat="1" x14ac:dyDescent="0.25">
      <c r="A46" s="166" t="s">
        <v>194</v>
      </c>
      <c r="B46" s="33" t="s">
        <v>3</v>
      </c>
      <c r="C46" s="33">
        <v>-6757</v>
      </c>
      <c r="D46" s="33">
        <v>155</v>
      </c>
      <c r="E46" s="33">
        <v>785</v>
      </c>
      <c r="F46" s="33">
        <v>-1661</v>
      </c>
      <c r="G46" s="33">
        <v>-4856</v>
      </c>
      <c r="H46" s="33">
        <v>24108</v>
      </c>
      <c r="I46" s="33">
        <v>-6201</v>
      </c>
      <c r="J46" s="33">
        <v>870</v>
      </c>
      <c r="K46" s="33">
        <v>-201</v>
      </c>
      <c r="L46" s="33">
        <v>12316</v>
      </c>
      <c r="M46" s="33">
        <v>-270</v>
      </c>
      <c r="N46" s="33">
        <v>-64</v>
      </c>
      <c r="O46" s="33">
        <v>-43</v>
      </c>
      <c r="P46" s="33">
        <v>-35</v>
      </c>
      <c r="Q46" s="33">
        <v>-20832</v>
      </c>
      <c r="R46" s="33" t="s">
        <v>3</v>
      </c>
      <c r="S46" s="33" t="s">
        <v>3</v>
      </c>
      <c r="T46" s="33" t="s">
        <v>3</v>
      </c>
      <c r="U46" s="33" t="s">
        <v>3</v>
      </c>
      <c r="V46" s="33" t="s">
        <v>3</v>
      </c>
      <c r="W46" s="33" t="s">
        <v>3</v>
      </c>
      <c r="X46" s="33" t="s">
        <v>3</v>
      </c>
      <c r="Y46" s="33" t="s">
        <v>3</v>
      </c>
      <c r="Z46" s="33" t="s">
        <v>3</v>
      </c>
      <c r="AA46" s="33" t="s">
        <v>3</v>
      </c>
      <c r="AB46" s="33" t="s">
        <v>3</v>
      </c>
      <c r="AC46" s="33" t="s">
        <v>3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1331</v>
      </c>
      <c r="AO46" s="33">
        <v>4730</v>
      </c>
      <c r="AP46" s="33">
        <v>-95</v>
      </c>
      <c r="AQ46" s="33">
        <v>1</v>
      </c>
      <c r="AR46" s="33">
        <v>76</v>
      </c>
      <c r="AS46" s="33">
        <v>466</v>
      </c>
      <c r="AT46" s="33">
        <v>28</v>
      </c>
      <c r="AU46" s="33">
        <v>9</v>
      </c>
      <c r="AV46" s="33">
        <v>7612</v>
      </c>
      <c r="AW46" s="33">
        <v>-304</v>
      </c>
    </row>
    <row r="47" spans="1:49" s="21" customFormat="1" x14ac:dyDescent="0.25">
      <c r="A47" s="166" t="s">
        <v>195</v>
      </c>
      <c r="B47" s="33">
        <v>681</v>
      </c>
      <c r="C47" s="33">
        <v>1104</v>
      </c>
      <c r="D47" s="33">
        <v>834</v>
      </c>
      <c r="E47" s="33">
        <v>-533</v>
      </c>
      <c r="F47" s="33">
        <v>576</v>
      </c>
      <c r="G47" s="33">
        <v>638</v>
      </c>
      <c r="H47" s="33">
        <v>7642</v>
      </c>
      <c r="I47" s="33">
        <v>-1017</v>
      </c>
      <c r="J47" s="33">
        <v>95</v>
      </c>
      <c r="K47" s="33">
        <v>4795</v>
      </c>
      <c r="L47" s="33">
        <v>-2122</v>
      </c>
      <c r="M47" s="33">
        <v>-426</v>
      </c>
      <c r="N47" s="33">
        <v>1659</v>
      </c>
      <c r="O47" s="33">
        <v>3318</v>
      </c>
      <c r="P47" s="33">
        <v>2008</v>
      </c>
      <c r="Q47" s="33">
        <v>-4113</v>
      </c>
      <c r="R47" s="33">
        <v>2298</v>
      </c>
      <c r="S47" s="33">
        <v>-2850</v>
      </c>
      <c r="T47" s="33">
        <v>-17626</v>
      </c>
      <c r="U47" s="33">
        <v>-3039</v>
      </c>
      <c r="V47" s="33">
        <v>-5810</v>
      </c>
      <c r="W47" s="33">
        <v>-777</v>
      </c>
      <c r="X47" s="33">
        <v>-3525</v>
      </c>
      <c r="Y47" s="33">
        <v>7511</v>
      </c>
      <c r="Z47" s="33">
        <v>1725</v>
      </c>
      <c r="AA47" s="33">
        <v>-10539</v>
      </c>
      <c r="AB47" s="33">
        <v>-6526</v>
      </c>
      <c r="AC47" s="33">
        <v>2025</v>
      </c>
      <c r="AD47" s="33">
        <v>-7724</v>
      </c>
      <c r="AE47" s="33">
        <v>-1851</v>
      </c>
      <c r="AF47" s="33">
        <v>60</v>
      </c>
      <c r="AG47" s="33">
        <v>5149</v>
      </c>
      <c r="AH47" s="33">
        <v>2736</v>
      </c>
      <c r="AI47" s="33">
        <v>4440</v>
      </c>
      <c r="AJ47" s="33">
        <v>4439</v>
      </c>
      <c r="AK47" s="33">
        <v>13820</v>
      </c>
      <c r="AL47" s="33">
        <v>3670</v>
      </c>
      <c r="AM47" s="33">
        <v>3980</v>
      </c>
      <c r="AN47" s="33">
        <v>6698</v>
      </c>
      <c r="AO47" s="33">
        <v>13795</v>
      </c>
      <c r="AP47" s="33">
        <v>18469</v>
      </c>
      <c r="AQ47" s="33">
        <v>8584</v>
      </c>
      <c r="AR47" s="33">
        <v>5415</v>
      </c>
      <c r="AS47" s="33">
        <v>-3514</v>
      </c>
      <c r="AT47" s="33">
        <v>7012</v>
      </c>
      <c r="AU47" s="33">
        <v>145412</v>
      </c>
      <c r="AV47" s="33">
        <v>-50290</v>
      </c>
      <c r="AW47" s="33">
        <v>27661</v>
      </c>
    </row>
    <row r="48" spans="1:49" s="21" customFormat="1" x14ac:dyDescent="0.25">
      <c r="A48" s="166" t="s">
        <v>196</v>
      </c>
      <c r="B48" s="33">
        <v>399</v>
      </c>
      <c r="C48" s="33">
        <v>16</v>
      </c>
      <c r="D48" s="33">
        <v>-53</v>
      </c>
      <c r="E48" s="33">
        <v>715</v>
      </c>
      <c r="F48" s="33">
        <v>73</v>
      </c>
      <c r="G48" s="33">
        <v>464</v>
      </c>
      <c r="H48" s="33">
        <v>134</v>
      </c>
      <c r="I48" s="33">
        <v>2193</v>
      </c>
      <c r="J48" s="33">
        <v>292</v>
      </c>
      <c r="K48" s="33">
        <v>174</v>
      </c>
      <c r="L48" s="33">
        <v>6500</v>
      </c>
      <c r="M48" s="33">
        <v>3422</v>
      </c>
      <c r="N48" s="33">
        <v>1858</v>
      </c>
      <c r="O48" s="33">
        <v>2210</v>
      </c>
      <c r="P48" s="33">
        <v>2140</v>
      </c>
      <c r="Q48" s="33">
        <v>2351</v>
      </c>
      <c r="R48" s="33">
        <v>1206</v>
      </c>
      <c r="S48" s="33">
        <v>776</v>
      </c>
      <c r="T48" s="33">
        <v>1770</v>
      </c>
      <c r="U48" s="33">
        <v>1251</v>
      </c>
      <c r="V48" s="33">
        <v>512</v>
      </c>
      <c r="W48" s="33">
        <v>927</v>
      </c>
      <c r="X48" s="33">
        <v>718</v>
      </c>
      <c r="Y48" s="33">
        <v>719</v>
      </c>
      <c r="Z48" s="33">
        <v>347</v>
      </c>
      <c r="AA48" s="33">
        <v>347</v>
      </c>
      <c r="AB48" s="33">
        <v>349</v>
      </c>
      <c r="AC48" s="33">
        <v>348</v>
      </c>
      <c r="AD48" s="33">
        <v>66</v>
      </c>
      <c r="AE48" s="33">
        <v>0</v>
      </c>
      <c r="AF48" s="33">
        <v>0</v>
      </c>
      <c r="AG48" s="33">
        <v>0</v>
      </c>
      <c r="AH48" s="33">
        <v>0</v>
      </c>
      <c r="AI48" s="33">
        <v>864</v>
      </c>
      <c r="AJ48" s="33">
        <v>1295</v>
      </c>
      <c r="AK48" s="33">
        <v>1296</v>
      </c>
      <c r="AL48" s="33">
        <v>1371</v>
      </c>
      <c r="AM48" s="33">
        <v>1870</v>
      </c>
      <c r="AN48" s="33">
        <v>1620</v>
      </c>
      <c r="AO48" s="33">
        <v>1620</v>
      </c>
      <c r="AP48" s="33">
        <v>2097</v>
      </c>
      <c r="AQ48" s="33">
        <v>2097</v>
      </c>
      <c r="AR48" s="33">
        <v>1948</v>
      </c>
      <c r="AS48" s="33">
        <v>1950</v>
      </c>
      <c r="AT48" s="33">
        <v>2137</v>
      </c>
      <c r="AU48" s="33">
        <v>2137</v>
      </c>
      <c r="AV48" s="33">
        <v>2138</v>
      </c>
      <c r="AW48" s="33">
        <v>5748</v>
      </c>
    </row>
    <row r="49" spans="1:49" s="21" customFormat="1" x14ac:dyDescent="0.25">
      <c r="A49" s="166" t="s">
        <v>197</v>
      </c>
      <c r="B49" s="33">
        <v>679</v>
      </c>
      <c r="C49" s="33">
        <v>1568</v>
      </c>
      <c r="D49" s="33">
        <v>4627</v>
      </c>
      <c r="E49" s="33">
        <v>1659</v>
      </c>
      <c r="F49" s="33">
        <v>1654</v>
      </c>
      <c r="G49" s="33">
        <v>2427</v>
      </c>
      <c r="H49" s="33">
        <v>2788</v>
      </c>
      <c r="I49" s="33">
        <v>2482</v>
      </c>
      <c r="J49" s="33">
        <v>755</v>
      </c>
      <c r="K49" s="33">
        <v>-118</v>
      </c>
      <c r="L49" s="33">
        <v>6210</v>
      </c>
      <c r="M49" s="33">
        <v>5075</v>
      </c>
      <c r="N49" s="33">
        <v>2569</v>
      </c>
      <c r="O49" s="33">
        <v>1985</v>
      </c>
      <c r="P49" s="33">
        <v>1866</v>
      </c>
      <c r="Q49" s="33">
        <v>4999</v>
      </c>
      <c r="R49" s="33">
        <v>2010</v>
      </c>
      <c r="S49" s="33" t="s">
        <v>3</v>
      </c>
      <c r="T49" s="33">
        <v>5776</v>
      </c>
      <c r="U49" s="33">
        <v>2640</v>
      </c>
      <c r="V49" s="33">
        <v>3859</v>
      </c>
      <c r="W49" s="33">
        <v>2116</v>
      </c>
      <c r="X49" s="33">
        <v>2983</v>
      </c>
      <c r="Y49" s="33">
        <v>3197</v>
      </c>
      <c r="Z49" s="33">
        <v>3668</v>
      </c>
      <c r="AA49" s="33">
        <v>1763</v>
      </c>
      <c r="AB49" s="33">
        <v>4202</v>
      </c>
      <c r="AC49" s="33">
        <v>-195</v>
      </c>
      <c r="AD49" s="33">
        <v>1447</v>
      </c>
      <c r="AE49" s="33">
        <v>3434</v>
      </c>
      <c r="AF49" s="33">
        <v>7284</v>
      </c>
      <c r="AG49" s="33">
        <v>4638</v>
      </c>
      <c r="AH49" s="33">
        <v>3681</v>
      </c>
      <c r="AI49" s="33">
        <v>2170</v>
      </c>
      <c r="AJ49" s="33">
        <v>2947</v>
      </c>
      <c r="AK49" s="33">
        <v>9137</v>
      </c>
      <c r="AL49" s="33">
        <v>3751</v>
      </c>
      <c r="AM49" s="33">
        <v>6118</v>
      </c>
      <c r="AN49" s="33">
        <v>1867</v>
      </c>
      <c r="AO49" s="33">
        <v>7539</v>
      </c>
      <c r="AP49" s="33">
        <v>4042</v>
      </c>
      <c r="AQ49" s="33">
        <v>-4042</v>
      </c>
      <c r="AR49" s="33">
        <v>0</v>
      </c>
      <c r="AS49" s="33">
        <v>0</v>
      </c>
      <c r="AT49" s="33">
        <v>3604</v>
      </c>
      <c r="AU49" s="33">
        <v>7130</v>
      </c>
      <c r="AV49" s="33">
        <v>4451</v>
      </c>
      <c r="AW49" s="33">
        <v>2867</v>
      </c>
    </row>
    <row r="50" spans="1:49" s="21" customFormat="1" x14ac:dyDescent="0.25">
      <c r="A50" s="133" t="s">
        <v>198</v>
      </c>
      <c r="B50" s="33">
        <v>-1508</v>
      </c>
      <c r="C50" s="33">
        <v>1399</v>
      </c>
      <c r="D50" s="33">
        <v>90</v>
      </c>
      <c r="E50" s="33">
        <v>-9750</v>
      </c>
      <c r="F50" s="33">
        <v>758</v>
      </c>
      <c r="G50" s="33">
        <v>2008</v>
      </c>
      <c r="H50" s="33">
        <v>-610</v>
      </c>
      <c r="I50" s="33">
        <v>193</v>
      </c>
      <c r="J50" s="33">
        <v>422</v>
      </c>
      <c r="K50" s="33">
        <v>1871</v>
      </c>
      <c r="L50" s="33">
        <v>-2408</v>
      </c>
      <c r="M50" s="33">
        <v>-120</v>
      </c>
      <c r="N50" s="33">
        <v>48</v>
      </c>
      <c r="O50" s="33">
        <v>613</v>
      </c>
      <c r="P50" s="33">
        <v>1928</v>
      </c>
      <c r="Q50" s="33">
        <v>1778</v>
      </c>
      <c r="R50" s="33">
        <v>995</v>
      </c>
      <c r="S50" s="33">
        <v>269</v>
      </c>
      <c r="T50" s="33">
        <v>6120</v>
      </c>
      <c r="U50" s="33">
        <v>-1025</v>
      </c>
      <c r="V50" s="33">
        <v>3944</v>
      </c>
      <c r="W50" s="33">
        <v>1261</v>
      </c>
      <c r="X50" s="33">
        <v>1405</v>
      </c>
      <c r="Y50" s="33">
        <v>1018</v>
      </c>
      <c r="Z50" s="33">
        <v>1939</v>
      </c>
      <c r="AA50" s="33">
        <v>2310</v>
      </c>
      <c r="AB50" s="33">
        <v>789</v>
      </c>
      <c r="AC50" s="33">
        <v>7574</v>
      </c>
      <c r="AD50" s="33">
        <v>3548</v>
      </c>
      <c r="AE50" s="33">
        <v>2381</v>
      </c>
      <c r="AF50" s="33">
        <v>2023</v>
      </c>
      <c r="AG50" s="33">
        <v>-589</v>
      </c>
      <c r="AH50" s="33">
        <v>4019</v>
      </c>
      <c r="AI50" s="33">
        <v>4032</v>
      </c>
      <c r="AJ50" s="33">
        <v>-1291</v>
      </c>
      <c r="AK50" s="33">
        <v>5332</v>
      </c>
      <c r="AL50" s="33">
        <v>2865</v>
      </c>
      <c r="AM50" s="33">
        <v>3756</v>
      </c>
      <c r="AN50" s="33">
        <v>2710</v>
      </c>
      <c r="AO50" s="33">
        <v>965</v>
      </c>
      <c r="AP50" s="33">
        <v>5284</v>
      </c>
      <c r="AQ50" s="33">
        <v>11110</v>
      </c>
      <c r="AR50" s="33">
        <v>5815</v>
      </c>
      <c r="AS50" s="33">
        <v>4117</v>
      </c>
      <c r="AT50" s="33">
        <v>11907</v>
      </c>
      <c r="AU50" s="33">
        <v>7531</v>
      </c>
      <c r="AV50" s="33">
        <v>7666</v>
      </c>
      <c r="AW50" s="33">
        <v>2376</v>
      </c>
    </row>
    <row r="51" spans="1:49" s="21" customFormat="1" x14ac:dyDescent="0.25">
      <c r="A51" s="171" t="s">
        <v>199</v>
      </c>
      <c r="B51" s="33" t="s">
        <v>3</v>
      </c>
      <c r="C51" s="33" t="s">
        <v>3</v>
      </c>
      <c r="D51" s="33">
        <v>0</v>
      </c>
      <c r="E51" s="33">
        <v>-1483</v>
      </c>
      <c r="F51" s="33">
        <v>8245</v>
      </c>
      <c r="G51" s="33">
        <v>-12822</v>
      </c>
      <c r="H51" s="33">
        <v>4577</v>
      </c>
      <c r="I51" s="33" t="s">
        <v>25</v>
      </c>
      <c r="J51" s="33">
        <v>-2144</v>
      </c>
      <c r="K51" s="33">
        <v>-2326</v>
      </c>
      <c r="L51" s="33">
        <v>-4226</v>
      </c>
      <c r="M51" s="33">
        <v>0</v>
      </c>
      <c r="N51" s="33">
        <v>-2785</v>
      </c>
      <c r="O51" s="33">
        <v>-2462</v>
      </c>
      <c r="P51" s="33">
        <v>313</v>
      </c>
      <c r="Q51" s="33">
        <v>0</v>
      </c>
      <c r="R51" s="33">
        <v>-5613</v>
      </c>
      <c r="S51" s="33">
        <v>-3835</v>
      </c>
      <c r="T51" s="33">
        <v>-9952</v>
      </c>
      <c r="U51" s="33">
        <v>-13820</v>
      </c>
      <c r="V51" s="33">
        <v>-9224</v>
      </c>
      <c r="W51" s="33">
        <v>-9540</v>
      </c>
      <c r="X51" s="33">
        <v>-10446</v>
      </c>
      <c r="Y51" s="33">
        <v>-8950</v>
      </c>
      <c r="Z51" s="33">
        <v>-8332</v>
      </c>
      <c r="AA51" s="33">
        <v>-7102</v>
      </c>
      <c r="AB51" s="33">
        <v>-7897</v>
      </c>
      <c r="AC51" s="33">
        <v>-6990</v>
      </c>
      <c r="AD51" s="33">
        <v>-7112</v>
      </c>
      <c r="AE51" s="33">
        <v>-7389</v>
      </c>
      <c r="AF51" s="33">
        <v>-3087</v>
      </c>
      <c r="AG51" s="33">
        <v>-3017</v>
      </c>
      <c r="AH51" s="33">
        <v>-3044</v>
      </c>
      <c r="AI51" s="33">
        <v>-2876</v>
      </c>
      <c r="AJ51" s="33">
        <v>-3058</v>
      </c>
      <c r="AK51" s="33">
        <v>-1655</v>
      </c>
      <c r="AL51" s="33">
        <v>-1377</v>
      </c>
      <c r="AM51" s="33">
        <v>-891</v>
      </c>
      <c r="AN51" s="33">
        <v>-567</v>
      </c>
      <c r="AO51" s="33">
        <v>-567</v>
      </c>
      <c r="AP51" s="33">
        <v>-608</v>
      </c>
      <c r="AQ51" s="33">
        <v>-288</v>
      </c>
      <c r="AR51" s="33">
        <v>-149</v>
      </c>
      <c r="AS51" s="33">
        <v>-143</v>
      </c>
      <c r="AT51" s="33">
        <v>0</v>
      </c>
      <c r="AU51" s="33">
        <v>0</v>
      </c>
      <c r="AV51" s="33">
        <v>0</v>
      </c>
      <c r="AW51" s="33">
        <v>-5090</v>
      </c>
    </row>
    <row r="52" spans="1:49" s="21" customFormat="1" x14ac:dyDescent="0.25">
      <c r="A52" s="167" t="s">
        <v>215</v>
      </c>
      <c r="B52" s="33" t="s">
        <v>3</v>
      </c>
      <c r="C52" s="33" t="s">
        <v>3</v>
      </c>
      <c r="D52" s="33" t="s">
        <v>3</v>
      </c>
      <c r="E52" s="33" t="s">
        <v>3</v>
      </c>
      <c r="F52" s="33" t="s">
        <v>3</v>
      </c>
      <c r="G52" s="33" t="s">
        <v>3</v>
      </c>
      <c r="H52" s="33" t="s">
        <v>3</v>
      </c>
      <c r="I52" s="33">
        <v>-9005</v>
      </c>
      <c r="J52" s="33" t="s">
        <v>3</v>
      </c>
      <c r="K52" s="33" t="s">
        <v>3</v>
      </c>
      <c r="L52" s="33" t="s">
        <v>3</v>
      </c>
      <c r="M52" s="33">
        <v>-10203</v>
      </c>
      <c r="N52" s="33" t="s">
        <v>36</v>
      </c>
      <c r="O52" s="33" t="s">
        <v>36</v>
      </c>
      <c r="P52" s="33" t="s">
        <v>36</v>
      </c>
      <c r="Q52" s="33">
        <v>-7088</v>
      </c>
      <c r="R52" s="33" t="s">
        <v>3</v>
      </c>
      <c r="S52" s="33" t="s">
        <v>3</v>
      </c>
      <c r="T52" s="33" t="s">
        <v>3</v>
      </c>
      <c r="U52" s="33" t="s">
        <v>3</v>
      </c>
      <c r="V52" s="33" t="s">
        <v>3</v>
      </c>
      <c r="W52" s="33" t="s">
        <v>3</v>
      </c>
      <c r="X52" s="103">
        <v>2446</v>
      </c>
      <c r="Y52" s="33">
        <v>906</v>
      </c>
      <c r="Z52" s="33">
        <v>1440</v>
      </c>
      <c r="AA52" s="33">
        <v>1035</v>
      </c>
      <c r="AB52" s="33">
        <v>1494</v>
      </c>
      <c r="AC52" s="33">
        <v>1443</v>
      </c>
      <c r="AD52" s="33">
        <v>1436</v>
      </c>
      <c r="AE52" s="33">
        <v>1435</v>
      </c>
      <c r="AF52" s="33">
        <v>1525</v>
      </c>
      <c r="AG52" s="33">
        <v>1711</v>
      </c>
      <c r="AH52" s="33">
        <v>1651</v>
      </c>
      <c r="AI52" s="33">
        <v>1621</v>
      </c>
      <c r="AJ52" s="33">
        <v>1285</v>
      </c>
      <c r="AK52" s="33">
        <v>2651</v>
      </c>
      <c r="AL52" s="33">
        <v>2110</v>
      </c>
      <c r="AM52" s="33">
        <v>2111</v>
      </c>
      <c r="AN52" s="33">
        <v>2111</v>
      </c>
      <c r="AO52" s="33">
        <v>2112</v>
      </c>
      <c r="AP52" s="33">
        <v>2054</v>
      </c>
      <c r="AQ52" s="33">
        <v>1901</v>
      </c>
      <c r="AR52" s="33">
        <v>2117</v>
      </c>
      <c r="AS52" s="33">
        <v>655</v>
      </c>
      <c r="AT52" s="33">
        <v>2600</v>
      </c>
      <c r="AU52" s="33">
        <v>2600</v>
      </c>
      <c r="AV52" s="33">
        <v>2329</v>
      </c>
      <c r="AW52" s="33">
        <v>2056</v>
      </c>
    </row>
    <row r="53" spans="1:49" s="32" customFormat="1" x14ac:dyDescent="0.25">
      <c r="A53" s="166" t="s">
        <v>182</v>
      </c>
      <c r="B53" s="35">
        <v>-11</v>
      </c>
      <c r="C53" s="35">
        <v>-12</v>
      </c>
      <c r="D53" s="35">
        <v>11</v>
      </c>
      <c r="E53" s="33">
        <v>-41</v>
      </c>
      <c r="F53" s="35">
        <v>-9</v>
      </c>
      <c r="G53" s="35">
        <v>-12</v>
      </c>
      <c r="H53" s="35">
        <v>18</v>
      </c>
      <c r="I53" s="33">
        <v>-107</v>
      </c>
      <c r="J53" s="35">
        <v>-11</v>
      </c>
      <c r="K53" s="35">
        <v>-5</v>
      </c>
      <c r="L53" s="35">
        <v>-28</v>
      </c>
      <c r="M53" s="33">
        <v>-19</v>
      </c>
      <c r="N53" s="35">
        <v>10</v>
      </c>
      <c r="O53" s="35" t="s">
        <v>36</v>
      </c>
      <c r="P53" s="35" t="s">
        <v>36</v>
      </c>
      <c r="Q53" s="35">
        <v>347</v>
      </c>
      <c r="R53" s="35">
        <v>-56</v>
      </c>
      <c r="S53" s="35">
        <v>502</v>
      </c>
      <c r="T53" s="35">
        <v>487</v>
      </c>
      <c r="U53" s="35">
        <v>530</v>
      </c>
      <c r="V53" s="35">
        <v>-613</v>
      </c>
      <c r="W53" s="35">
        <v>-669</v>
      </c>
      <c r="X53" s="35">
        <v>-580</v>
      </c>
      <c r="Y53" s="35">
        <v>-704</v>
      </c>
      <c r="Z53" s="35">
        <v>-503</v>
      </c>
      <c r="AA53" s="35">
        <v>-668</v>
      </c>
      <c r="AB53" s="35">
        <v>-567</v>
      </c>
      <c r="AC53" s="35">
        <v>-874</v>
      </c>
      <c r="AD53" s="35">
        <v>-609</v>
      </c>
      <c r="AE53" s="35">
        <v>-607</v>
      </c>
      <c r="AF53" s="35">
        <v>-645</v>
      </c>
      <c r="AG53" s="35">
        <v>-1286</v>
      </c>
      <c r="AH53" s="35">
        <v>-767</v>
      </c>
      <c r="AI53" s="35">
        <v>-962</v>
      </c>
      <c r="AJ53" s="35">
        <v>-1096</v>
      </c>
      <c r="AK53" s="35">
        <v>2825</v>
      </c>
      <c r="AL53" s="35">
        <v>0</v>
      </c>
      <c r="AM53" s="35">
        <v>0</v>
      </c>
      <c r="AN53" s="35">
        <v>0</v>
      </c>
      <c r="AO53" s="35">
        <v>0</v>
      </c>
      <c r="AP53" s="35">
        <v>0</v>
      </c>
      <c r="AQ53" s="35">
        <v>0</v>
      </c>
      <c r="AR53" s="35">
        <v>0</v>
      </c>
      <c r="AS53" s="35">
        <v>0</v>
      </c>
      <c r="AT53" s="35">
        <v>0</v>
      </c>
      <c r="AU53" s="35">
        <v>0</v>
      </c>
      <c r="AV53" s="35">
        <v>0</v>
      </c>
      <c r="AW53" s="35">
        <v>0</v>
      </c>
    </row>
    <row r="54" spans="1:49" s="32" customFormat="1" x14ac:dyDescent="0.25">
      <c r="A54" s="166" t="s">
        <v>21</v>
      </c>
      <c r="B54" s="33" t="s">
        <v>3</v>
      </c>
      <c r="C54" s="33" t="s">
        <v>3</v>
      </c>
      <c r="D54" s="33">
        <v>0</v>
      </c>
      <c r="E54" s="33">
        <v>0</v>
      </c>
      <c r="F54" s="33" t="s">
        <v>26</v>
      </c>
      <c r="G54" s="33" t="s">
        <v>3</v>
      </c>
      <c r="H54" s="33">
        <v>67</v>
      </c>
      <c r="I54" s="33">
        <v>246</v>
      </c>
      <c r="J54" s="33">
        <v>31</v>
      </c>
      <c r="K54" s="33">
        <v>536</v>
      </c>
      <c r="L54" s="33">
        <v>-186</v>
      </c>
      <c r="M54" s="33">
        <v>553</v>
      </c>
      <c r="N54" s="33" t="s">
        <v>36</v>
      </c>
      <c r="O54" s="33">
        <v>129</v>
      </c>
      <c r="P54" s="33">
        <v>16</v>
      </c>
      <c r="Q54" s="33">
        <v>302</v>
      </c>
      <c r="R54" s="33">
        <v>5</v>
      </c>
      <c r="S54" s="33">
        <v>46</v>
      </c>
      <c r="T54" s="33">
        <v>332</v>
      </c>
      <c r="U54" s="33">
        <v>291</v>
      </c>
      <c r="V54" s="33">
        <v>165</v>
      </c>
      <c r="W54" s="33">
        <v>-171</v>
      </c>
      <c r="X54" s="33">
        <v>97</v>
      </c>
      <c r="Y54" s="33">
        <v>89</v>
      </c>
      <c r="Z54" s="33">
        <v>97</v>
      </c>
      <c r="AA54" s="33">
        <v>-88</v>
      </c>
      <c r="AB54" s="33">
        <v>8</v>
      </c>
      <c r="AC54" s="33">
        <v>259</v>
      </c>
      <c r="AD54" s="33">
        <v>-36</v>
      </c>
      <c r="AE54" s="33">
        <v>181</v>
      </c>
      <c r="AF54" s="33">
        <v>-256</v>
      </c>
      <c r="AG54" s="33">
        <v>1269</v>
      </c>
      <c r="AH54" s="33">
        <v>-307</v>
      </c>
      <c r="AI54" s="33">
        <v>123</v>
      </c>
      <c r="AJ54" s="33">
        <v>-339</v>
      </c>
      <c r="AK54" s="33">
        <v>399</v>
      </c>
      <c r="AL54" s="33">
        <v>1966</v>
      </c>
      <c r="AM54" s="33">
        <v>-1842</v>
      </c>
      <c r="AN54" s="33">
        <v>-401</v>
      </c>
      <c r="AO54" s="33">
        <v>844</v>
      </c>
      <c r="AP54" s="33">
        <v>-255</v>
      </c>
      <c r="AQ54" s="33">
        <v>448</v>
      </c>
      <c r="AR54" s="33">
        <v>-714</v>
      </c>
      <c r="AS54" s="33">
        <v>1451</v>
      </c>
      <c r="AT54" s="33">
        <v>-464</v>
      </c>
      <c r="AU54" s="33">
        <v>-719</v>
      </c>
      <c r="AV54" s="33">
        <v>1728</v>
      </c>
      <c r="AW54" s="33">
        <v>250</v>
      </c>
    </row>
    <row r="55" spans="1:49" s="32" customFormat="1" x14ac:dyDescent="0.25">
      <c r="A55" s="166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>
        <v>-33584</v>
      </c>
      <c r="AU55" s="33">
        <v>-2882</v>
      </c>
      <c r="AV55" s="33">
        <v>-13195</v>
      </c>
      <c r="AW55" s="33">
        <v>-30566</v>
      </c>
    </row>
    <row r="56" spans="1:49" s="32" customFormat="1" x14ac:dyDescent="0.25">
      <c r="A56" s="166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>
        <v>0</v>
      </c>
      <c r="AU56" s="33">
        <v>-10990</v>
      </c>
      <c r="AV56" s="33">
        <v>5900</v>
      </c>
      <c r="AW56" s="33">
        <v>5090</v>
      </c>
    </row>
    <row r="57" spans="1:49" s="32" customFormat="1" x14ac:dyDescent="0.25">
      <c r="A57" s="163" t="s">
        <v>202</v>
      </c>
      <c r="B57" s="37">
        <v>23730</v>
      </c>
      <c r="C57" s="37">
        <v>-39885</v>
      </c>
      <c r="D57" s="37">
        <v>-14876</v>
      </c>
      <c r="E57" s="37">
        <v>38527</v>
      </c>
      <c r="F57" s="37">
        <v>33479</v>
      </c>
      <c r="G57" s="37">
        <v>-16156</v>
      </c>
      <c r="H57" s="37">
        <v>-64277</v>
      </c>
      <c r="I57" s="37">
        <v>-41504</v>
      </c>
      <c r="J57" s="37">
        <v>12255</v>
      </c>
      <c r="K57" s="37">
        <v>-109680</v>
      </c>
      <c r="L57" s="37">
        <v>75113</v>
      </c>
      <c r="M57" s="37">
        <v>-8556</v>
      </c>
      <c r="N57" s="37">
        <v>50071</v>
      </c>
      <c r="O57" s="37">
        <v>-20031</v>
      </c>
      <c r="P57" s="37">
        <v>9004</v>
      </c>
      <c r="Q57" s="37">
        <v>3170</v>
      </c>
      <c r="R57" s="37">
        <v>-2064</v>
      </c>
      <c r="S57" s="37">
        <v>-18242</v>
      </c>
      <c r="T57" s="37">
        <v>-16132</v>
      </c>
      <c r="U57" s="37">
        <v>4172</v>
      </c>
      <c r="V57" s="37">
        <v>13029</v>
      </c>
      <c r="W57" s="37">
        <v>-14589</v>
      </c>
      <c r="X57" s="37">
        <v>53585</v>
      </c>
      <c r="Y57" s="37">
        <v>75678</v>
      </c>
      <c r="Z57" s="37">
        <v>-38328</v>
      </c>
      <c r="AA57" s="37">
        <v>14992</v>
      </c>
      <c r="AB57" s="37">
        <v>-4710</v>
      </c>
      <c r="AC57" s="37">
        <v>54552</v>
      </c>
      <c r="AD57" s="37">
        <v>39085</v>
      </c>
      <c r="AE57" s="37">
        <v>17354</v>
      </c>
      <c r="AF57" s="37">
        <v>4468</v>
      </c>
      <c r="AG57" s="37">
        <v>18296</v>
      </c>
      <c r="AH57" s="37">
        <v>62634</v>
      </c>
      <c r="AI57" s="37">
        <v>-22927</v>
      </c>
      <c r="AJ57" s="37">
        <v>12634</v>
      </c>
      <c r="AK57" s="37">
        <v>-16429</v>
      </c>
      <c r="AL57" s="37">
        <v>17920</v>
      </c>
      <c r="AM57" s="37">
        <v>-6007</v>
      </c>
      <c r="AN57" s="37">
        <v>-29851</v>
      </c>
      <c r="AO57" s="37">
        <v>-57521</v>
      </c>
      <c r="AP57" s="33">
        <v>50381</v>
      </c>
      <c r="AQ57" s="33">
        <v>-50186</v>
      </c>
      <c r="AR57" s="33">
        <v>-47989</v>
      </c>
      <c r="AS57" s="33">
        <v>2031</v>
      </c>
      <c r="AT57" s="33">
        <v>23884</v>
      </c>
      <c r="AU57" s="33">
        <v>-32296</v>
      </c>
      <c r="AV57" s="33">
        <v>-72355</v>
      </c>
      <c r="AW57" s="33">
        <v>15944</v>
      </c>
    </row>
    <row r="58" spans="1:49" s="32" customFormat="1" x14ac:dyDescent="0.25">
      <c r="A58" s="163" t="s">
        <v>126</v>
      </c>
      <c r="B58" s="37">
        <v>-1617</v>
      </c>
      <c r="C58" s="37">
        <v>168</v>
      </c>
      <c r="D58" s="37">
        <v>5294</v>
      </c>
      <c r="E58" s="37">
        <v>-5534</v>
      </c>
      <c r="F58" s="37">
        <v>-20871</v>
      </c>
      <c r="G58" s="37" t="s">
        <v>3</v>
      </c>
      <c r="H58" s="37">
        <v>110</v>
      </c>
      <c r="I58" s="37">
        <v>-98801</v>
      </c>
      <c r="J58" s="37">
        <v>-40883</v>
      </c>
      <c r="K58" s="37">
        <v>-31192</v>
      </c>
      <c r="L58" s="37">
        <v>-52277</v>
      </c>
      <c r="M58" s="37">
        <v>-36588</v>
      </c>
      <c r="N58" s="37">
        <v>-50700</v>
      </c>
      <c r="O58" s="37"/>
      <c r="P58" s="37">
        <v>-63252</v>
      </c>
      <c r="Q58" s="37">
        <v>-347</v>
      </c>
      <c r="R58" s="37">
        <v>-87564</v>
      </c>
      <c r="S58" s="37">
        <v>-26520</v>
      </c>
      <c r="T58" s="37">
        <v>-90597</v>
      </c>
      <c r="U58" s="37">
        <v>-32782</v>
      </c>
      <c r="V58" s="37">
        <v>-106760</v>
      </c>
      <c r="W58" s="37">
        <v>-28423</v>
      </c>
      <c r="X58" s="37">
        <v>-96150</v>
      </c>
      <c r="Y58" s="37">
        <v>-37269</v>
      </c>
      <c r="Z58" s="37">
        <v>-110469</v>
      </c>
      <c r="AA58" s="37">
        <v>-43951</v>
      </c>
      <c r="AB58" s="37">
        <v>-97676</v>
      </c>
      <c r="AC58" s="37">
        <v>-34190</v>
      </c>
      <c r="AD58" s="37">
        <v>-117587</v>
      </c>
      <c r="AE58" s="37">
        <v>-33807</v>
      </c>
      <c r="AF58" s="37">
        <v>-92407</v>
      </c>
      <c r="AG58" s="37">
        <v>-21765</v>
      </c>
      <c r="AH58" s="37">
        <v>-83071</v>
      </c>
      <c r="AI58" s="37">
        <v>-17398</v>
      </c>
      <c r="AJ58" s="37">
        <v>-71604</v>
      </c>
      <c r="AK58" s="37">
        <v>-23721</v>
      </c>
      <c r="AL58" s="37">
        <v>-64443</v>
      </c>
      <c r="AM58" s="37">
        <v>-35202</v>
      </c>
      <c r="AN58" s="37">
        <v>-56793</v>
      </c>
      <c r="AO58" s="37">
        <v>-25589</v>
      </c>
      <c r="AP58" s="33">
        <v>-56486</v>
      </c>
      <c r="AQ58" s="33">
        <v>-13395</v>
      </c>
      <c r="AR58" s="33">
        <v>-29171</v>
      </c>
      <c r="AS58" s="33">
        <v>-24956</v>
      </c>
      <c r="AT58" s="33">
        <v>-51664</v>
      </c>
      <c r="AU58" s="33">
        <v>-36888</v>
      </c>
      <c r="AV58" s="33">
        <v>-63347</v>
      </c>
      <c r="AW58" s="33">
        <v>-62350</v>
      </c>
    </row>
    <row r="59" spans="1:49" s="21" customFormat="1" x14ac:dyDescent="0.25">
      <c r="A59" s="31" t="s">
        <v>203</v>
      </c>
      <c r="B59" s="37">
        <v>-77623</v>
      </c>
      <c r="C59" s="37">
        <v>-53819</v>
      </c>
      <c r="D59" s="37">
        <v>-73068</v>
      </c>
      <c r="E59" s="37">
        <v>-79518</v>
      </c>
      <c r="F59" s="37">
        <v>-94492</v>
      </c>
      <c r="G59" s="37">
        <v>-103470</v>
      </c>
      <c r="H59" s="37">
        <v>-85847</v>
      </c>
      <c r="I59" s="37">
        <v>-195217</v>
      </c>
      <c r="J59" s="37">
        <v>-69005</v>
      </c>
      <c r="K59" s="37">
        <v>-88105</v>
      </c>
      <c r="L59" s="37">
        <v>30102</v>
      </c>
      <c r="M59" s="37">
        <v>-97129</v>
      </c>
      <c r="N59" s="37">
        <v>-160359</v>
      </c>
      <c r="O59" s="37">
        <v>-281368</v>
      </c>
      <c r="P59" s="37">
        <v>-560644</v>
      </c>
      <c r="Q59" s="37">
        <v>-262251</v>
      </c>
      <c r="R59" s="37">
        <v>-159634</v>
      </c>
      <c r="S59" s="37">
        <v>26389</v>
      </c>
      <c r="T59" s="37">
        <v>-54138</v>
      </c>
      <c r="U59" s="37">
        <v>-97218</v>
      </c>
      <c r="V59" s="37">
        <v>1792</v>
      </c>
      <c r="W59" s="37">
        <v>-42003</v>
      </c>
      <c r="X59" s="37">
        <v>-58633</v>
      </c>
      <c r="Y59" s="37">
        <v>-190684</v>
      </c>
      <c r="Z59" s="37">
        <v>48029</v>
      </c>
      <c r="AA59" s="37">
        <v>-85249</v>
      </c>
      <c r="AB59" s="37">
        <v>-128568</v>
      </c>
      <c r="AC59" s="37">
        <v>-103993</v>
      </c>
      <c r="AD59" s="37">
        <v>122401</v>
      </c>
      <c r="AE59" s="37">
        <v>-122463</v>
      </c>
      <c r="AF59" s="37">
        <v>-217664</v>
      </c>
      <c r="AG59" s="37">
        <v>54583</v>
      </c>
      <c r="AH59" s="37">
        <v>71708</v>
      </c>
      <c r="AI59" s="37">
        <v>-288037</v>
      </c>
      <c r="AJ59" s="37">
        <v>-10326</v>
      </c>
      <c r="AK59" s="37">
        <v>-166801</v>
      </c>
      <c r="AL59" s="37">
        <v>-3185</v>
      </c>
      <c r="AM59" s="37">
        <v>-56150</v>
      </c>
      <c r="AN59" s="37">
        <v>-47677</v>
      </c>
      <c r="AO59" s="37">
        <v>-239687</v>
      </c>
      <c r="AP59" s="37">
        <v>-236047</v>
      </c>
      <c r="AQ59" s="37">
        <v>-263736</v>
      </c>
      <c r="AR59" s="37">
        <v>-114845</v>
      </c>
      <c r="AS59" s="37">
        <v>-509717</v>
      </c>
      <c r="AT59" s="37">
        <v>32637</v>
      </c>
      <c r="AU59" s="37">
        <v>239757</v>
      </c>
      <c r="AV59" s="37">
        <v>-243166</v>
      </c>
      <c r="AW59" s="37">
        <v>-50423</v>
      </c>
    </row>
    <row r="60" spans="1:49" s="32" customFormat="1" x14ac:dyDescent="0.25">
      <c r="A60" s="170" t="s">
        <v>204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>
        <v>-162331</v>
      </c>
      <c r="O60" s="33">
        <v>-464697</v>
      </c>
      <c r="P60" s="33">
        <v>-354893</v>
      </c>
      <c r="Q60" s="33">
        <v>40681</v>
      </c>
      <c r="R60" s="33">
        <v>-41178</v>
      </c>
      <c r="S60" s="33">
        <v>325031</v>
      </c>
      <c r="T60" s="33">
        <v>58486</v>
      </c>
      <c r="U60" s="33">
        <v>18985</v>
      </c>
      <c r="V60" s="33">
        <v>76792</v>
      </c>
      <c r="W60" s="33">
        <v>41040</v>
      </c>
      <c r="X60" s="33">
        <v>50346</v>
      </c>
      <c r="Y60" s="33">
        <v>-13460</v>
      </c>
      <c r="Z60" s="33">
        <v>105452</v>
      </c>
      <c r="AA60" s="33">
        <v>-50576</v>
      </c>
      <c r="AB60" s="33">
        <v>-88496</v>
      </c>
      <c r="AC60" s="33">
        <v>-75674</v>
      </c>
      <c r="AD60" s="33">
        <v>163191</v>
      </c>
      <c r="AE60" s="33">
        <v>-113755</v>
      </c>
      <c r="AF60" s="33">
        <v>-198480</v>
      </c>
      <c r="AG60" s="33">
        <v>82608</v>
      </c>
      <c r="AH60" s="33">
        <v>103249</v>
      </c>
      <c r="AI60" s="33">
        <v>-254230</v>
      </c>
      <c r="AJ60" s="33">
        <v>36585</v>
      </c>
      <c r="AK60" s="33">
        <v>-106111</v>
      </c>
      <c r="AL60" s="33">
        <v>24328</v>
      </c>
      <c r="AM60" s="33">
        <v>-25228</v>
      </c>
      <c r="AN60" s="33">
        <v>-44693</v>
      </c>
      <c r="AO60" s="33">
        <v>-270939</v>
      </c>
      <c r="AP60" s="33">
        <v>38347</v>
      </c>
      <c r="AQ60" s="33">
        <v>-232827</v>
      </c>
      <c r="AR60" s="33">
        <v>38818</v>
      </c>
      <c r="AS60" s="33">
        <v>-473693</v>
      </c>
      <c r="AT60" s="33">
        <v>70693</v>
      </c>
      <c r="AU60" s="33">
        <v>273347</v>
      </c>
      <c r="AV60" s="33">
        <v>-191068</v>
      </c>
      <c r="AW60" s="33">
        <v>-6817</v>
      </c>
    </row>
    <row r="61" spans="1:49" s="21" customFormat="1" x14ac:dyDescent="0.25">
      <c r="A61" s="170" t="s">
        <v>174</v>
      </c>
      <c r="B61" s="33"/>
      <c r="C61" s="33"/>
      <c r="D61" s="33"/>
      <c r="E61" s="26"/>
      <c r="F61" s="33"/>
      <c r="G61" s="33"/>
      <c r="H61" s="33"/>
      <c r="I61" s="26"/>
      <c r="J61" s="33"/>
      <c r="K61" s="33"/>
      <c r="L61" s="33"/>
      <c r="M61" s="26"/>
      <c r="N61" s="33">
        <f>2099-123</f>
        <v>1976</v>
      </c>
      <c r="O61" s="33">
        <v>183329</v>
      </c>
      <c r="P61" s="33">
        <f>P59-P60</f>
        <v>-205751</v>
      </c>
      <c r="Q61" s="33">
        <v>-302932</v>
      </c>
      <c r="R61" s="33">
        <f>R59-R60</f>
        <v>-118456</v>
      </c>
      <c r="S61" s="33">
        <f>S59-S60</f>
        <v>-298642</v>
      </c>
      <c r="T61" s="33">
        <v>-112624</v>
      </c>
      <c r="U61" s="33">
        <v>-116203</v>
      </c>
      <c r="V61" s="33">
        <v>-75000</v>
      </c>
      <c r="W61" s="33">
        <v>-83043</v>
      </c>
      <c r="X61" s="33">
        <v>-108979</v>
      </c>
      <c r="Y61" s="33">
        <v>-177224</v>
      </c>
      <c r="Z61" s="33">
        <v>-57423</v>
      </c>
      <c r="AA61" s="33">
        <v>-34673</v>
      </c>
      <c r="AB61" s="33">
        <v>-40072</v>
      </c>
      <c r="AC61" s="33">
        <v>-28319</v>
      </c>
      <c r="AD61" s="33">
        <v>-40790</v>
      </c>
      <c r="AE61" s="33">
        <v>-8708</v>
      </c>
      <c r="AF61" s="33">
        <v>-19184</v>
      </c>
      <c r="AG61" s="33">
        <v>-28025</v>
      </c>
      <c r="AH61" s="33">
        <v>-31541</v>
      </c>
      <c r="AI61" s="33">
        <v>-33807</v>
      </c>
      <c r="AJ61" s="33">
        <v>-46911</v>
      </c>
      <c r="AK61" s="33">
        <v>-60690</v>
      </c>
      <c r="AL61" s="33">
        <v>-27513</v>
      </c>
      <c r="AM61" s="33">
        <v>-30922</v>
      </c>
      <c r="AN61" s="33">
        <v>-2984</v>
      </c>
      <c r="AO61" s="33">
        <v>31252</v>
      </c>
      <c r="AP61" s="33">
        <v>-274394</v>
      </c>
      <c r="AQ61" s="33">
        <v>-30909</v>
      </c>
      <c r="AR61" s="33">
        <v>-153663</v>
      </c>
      <c r="AS61" s="33">
        <v>-36024</v>
      </c>
      <c r="AT61" s="33">
        <v>-38056</v>
      </c>
      <c r="AU61" s="33">
        <v>-33590</v>
      </c>
      <c r="AV61" s="33">
        <v>-52098</v>
      </c>
      <c r="AW61" s="33">
        <v>-43606</v>
      </c>
    </row>
    <row r="62" spans="1:49" x14ac:dyDescent="0.25">
      <c r="A62" s="32" t="s">
        <v>205</v>
      </c>
      <c r="B62" s="30">
        <v>10564</v>
      </c>
      <c r="C62" s="30">
        <v>-19795</v>
      </c>
      <c r="D62" s="30">
        <v>56234</v>
      </c>
      <c r="E62" s="37">
        <v>31949</v>
      </c>
      <c r="F62" s="30">
        <v>400339</v>
      </c>
      <c r="G62" s="30">
        <v>-9917</v>
      </c>
      <c r="H62" s="30">
        <v>-69893</v>
      </c>
      <c r="I62" s="37">
        <v>157401</v>
      </c>
      <c r="J62" s="30">
        <v>349149</v>
      </c>
      <c r="K62" s="30">
        <v>-134292</v>
      </c>
      <c r="L62" s="30">
        <v>2783</v>
      </c>
      <c r="M62" s="37">
        <v>114655</v>
      </c>
      <c r="N62" s="30">
        <v>427397</v>
      </c>
      <c r="O62" s="30">
        <v>-239104</v>
      </c>
      <c r="P62" s="30">
        <v>179093</v>
      </c>
      <c r="Q62" s="30">
        <v>13725</v>
      </c>
      <c r="R62" s="30">
        <v>-23134</v>
      </c>
      <c r="S62" s="30">
        <v>-163764</v>
      </c>
      <c r="T62" s="30">
        <v>267205</v>
      </c>
      <c r="U62" s="30">
        <v>-16832</v>
      </c>
      <c r="V62" s="30">
        <v>-185366</v>
      </c>
      <c r="W62" s="30">
        <v>-46574</v>
      </c>
      <c r="X62" s="30">
        <v>97442</v>
      </c>
      <c r="Y62" s="30">
        <v>-10705</v>
      </c>
      <c r="Z62" s="30">
        <v>-38803</v>
      </c>
      <c r="AA62" s="30">
        <v>-55191</v>
      </c>
      <c r="AB62" s="30">
        <v>141212</v>
      </c>
      <c r="AC62" s="30">
        <v>-81354</v>
      </c>
      <c r="AD62" s="30">
        <v>-232984</v>
      </c>
      <c r="AE62" s="30">
        <v>-121719</v>
      </c>
      <c r="AF62" s="30">
        <v>226621</v>
      </c>
      <c r="AG62" s="30">
        <v>-184703</v>
      </c>
      <c r="AH62" s="30">
        <v>-188386</v>
      </c>
      <c r="AI62" s="30">
        <v>202686</v>
      </c>
      <c r="AJ62" s="30">
        <v>-44288</v>
      </c>
      <c r="AK62" s="30">
        <v>-10885</v>
      </c>
      <c r="AL62" s="30">
        <v>-97500</v>
      </c>
      <c r="AM62" s="30">
        <v>-41773</v>
      </c>
      <c r="AN62" s="30">
        <v>-47013</v>
      </c>
      <c r="AO62" s="30">
        <v>153269</v>
      </c>
      <c r="AP62" s="30">
        <v>116653</v>
      </c>
      <c r="AQ62" s="30">
        <v>277213</v>
      </c>
      <c r="AR62" s="30">
        <v>120928</v>
      </c>
      <c r="AS62" s="30">
        <v>451820</v>
      </c>
      <c r="AT62" s="30">
        <v>-90821</v>
      </c>
      <c r="AU62" s="30">
        <v>-240260</v>
      </c>
      <c r="AV62" s="30">
        <v>203200</v>
      </c>
      <c r="AW62" s="30">
        <v>-84427</v>
      </c>
    </row>
    <row r="63" spans="1:49" x14ac:dyDescent="0.25">
      <c r="A63" s="168" t="s">
        <v>206</v>
      </c>
      <c r="B63" s="33">
        <v>0</v>
      </c>
      <c r="C63" s="33">
        <v>-16493</v>
      </c>
      <c r="D63" s="33">
        <v>-9832</v>
      </c>
      <c r="E63" s="33">
        <v>-25755</v>
      </c>
      <c r="F63" s="33">
        <v>-5205</v>
      </c>
      <c r="G63" s="33">
        <v>-26016</v>
      </c>
      <c r="H63" s="33">
        <v>-71882</v>
      </c>
      <c r="I63" s="33">
        <v>56305</v>
      </c>
      <c r="J63" s="33">
        <v>-5932</v>
      </c>
      <c r="K63" s="33">
        <v>-76967</v>
      </c>
      <c r="L63" s="33">
        <v>-6662</v>
      </c>
      <c r="M63" s="33">
        <v>-34571</v>
      </c>
      <c r="N63" s="33">
        <v>-19007</v>
      </c>
      <c r="O63" s="33">
        <v>-238306</v>
      </c>
      <c r="P63" s="33">
        <v>-22097</v>
      </c>
      <c r="Q63" s="33">
        <v>-35121</v>
      </c>
      <c r="R63" s="33">
        <v>-32637</v>
      </c>
      <c r="S63" s="33">
        <v>-101659</v>
      </c>
      <c r="T63" s="33">
        <v>37931</v>
      </c>
      <c r="U63" s="33">
        <v>-19160</v>
      </c>
      <c r="V63" s="33">
        <v>-191116</v>
      </c>
      <c r="W63" s="33">
        <v>-33455</v>
      </c>
      <c r="X63" s="33">
        <v>-34723</v>
      </c>
      <c r="Y63" s="33">
        <v>-10582</v>
      </c>
      <c r="Z63" s="33">
        <v>-213803</v>
      </c>
      <c r="AA63" s="33">
        <v>-49620</v>
      </c>
      <c r="AB63" s="33">
        <v>-65013</v>
      </c>
      <c r="AC63" s="33">
        <v>-75591</v>
      </c>
      <c r="AD63" s="33">
        <v>-210356</v>
      </c>
      <c r="AE63" s="33">
        <v>-56456</v>
      </c>
      <c r="AF63" s="33">
        <v>23604</v>
      </c>
      <c r="AG63" s="33">
        <v>-177410</v>
      </c>
      <c r="AH63" s="33">
        <v>-182182</v>
      </c>
      <c r="AI63" s="33">
        <v>19084</v>
      </c>
      <c r="AJ63" s="33">
        <v>15714</v>
      </c>
      <c r="AK63" s="33">
        <v>-406061</v>
      </c>
      <c r="AL63" s="33">
        <v>-57995</v>
      </c>
      <c r="AM63" s="33">
        <v>-4274</v>
      </c>
      <c r="AN63" s="33">
        <v>-9513</v>
      </c>
      <c r="AO63" s="33">
        <v>-9232</v>
      </c>
      <c r="AP63" s="33">
        <v>-70227</v>
      </c>
      <c r="AQ63" s="33">
        <v>-16996</v>
      </c>
      <c r="AR63" s="33">
        <v>-9122</v>
      </c>
      <c r="AS63" s="33">
        <v>-12024</v>
      </c>
      <c r="AT63" s="33">
        <v>-90821</v>
      </c>
      <c r="AU63" s="33">
        <v>-210823</v>
      </c>
      <c r="AV63" s="33">
        <v>-296800</v>
      </c>
      <c r="AW63" s="33">
        <v>-53861</v>
      </c>
    </row>
    <row r="64" spans="1:49" x14ac:dyDescent="0.25">
      <c r="A64" s="169" t="s">
        <v>207</v>
      </c>
      <c r="B64" s="33">
        <v>0</v>
      </c>
      <c r="C64" s="33">
        <v>-46765</v>
      </c>
      <c r="D64" s="33" t="s">
        <v>3</v>
      </c>
      <c r="E64" s="33">
        <v>-9</v>
      </c>
      <c r="F64" s="33" t="s">
        <v>3</v>
      </c>
      <c r="G64" s="33">
        <v>-53434</v>
      </c>
      <c r="H64" s="33" t="s">
        <v>3</v>
      </c>
      <c r="I64" s="33">
        <v>0</v>
      </c>
      <c r="J64" s="33" t="s">
        <v>25</v>
      </c>
      <c r="K64" s="33">
        <v>-55823</v>
      </c>
      <c r="L64" s="33">
        <v>819</v>
      </c>
      <c r="M64" s="33">
        <v>-819</v>
      </c>
      <c r="N64" s="33" t="s">
        <v>36</v>
      </c>
      <c r="O64" s="33">
        <v>-63707</v>
      </c>
      <c r="P64" s="33" t="s">
        <v>36</v>
      </c>
      <c r="Q64" s="33">
        <v>-1</v>
      </c>
      <c r="R64" s="33">
        <v>-75</v>
      </c>
      <c r="S64" s="33">
        <v>-60000</v>
      </c>
      <c r="T64" s="33">
        <v>-458</v>
      </c>
      <c r="U64" s="33" t="s">
        <v>3</v>
      </c>
      <c r="V64" s="33" t="s">
        <v>3</v>
      </c>
      <c r="W64" s="33" t="s">
        <v>3</v>
      </c>
      <c r="X64" s="33">
        <v>-60000</v>
      </c>
      <c r="Y64" s="33" t="s">
        <v>3</v>
      </c>
      <c r="Z64" s="33" t="s">
        <v>3</v>
      </c>
      <c r="AA64" s="33" t="s">
        <v>3</v>
      </c>
      <c r="AB64" s="33">
        <v>-60000</v>
      </c>
      <c r="AC64" s="33" t="s">
        <v>3</v>
      </c>
      <c r="AD64" s="33" t="s">
        <v>3</v>
      </c>
      <c r="AE64" s="33">
        <v>-59999</v>
      </c>
      <c r="AF64" s="33">
        <v>-60001</v>
      </c>
      <c r="AG64" s="33">
        <v>0</v>
      </c>
      <c r="AH64" s="33">
        <v>0</v>
      </c>
      <c r="AI64" s="33">
        <v>-59998</v>
      </c>
      <c r="AJ64" s="33">
        <v>-60002</v>
      </c>
      <c r="AK64" s="143">
        <v>0</v>
      </c>
      <c r="AL64" s="143">
        <v>-37502</v>
      </c>
      <c r="AM64" s="143">
        <v>-37499</v>
      </c>
      <c r="AN64" s="33">
        <v>-37500</v>
      </c>
      <c r="AO64" s="33">
        <v>-37499</v>
      </c>
      <c r="AP64" s="33">
        <v>-37500</v>
      </c>
      <c r="AQ64" s="33">
        <v>0</v>
      </c>
      <c r="AR64" s="33">
        <v>0</v>
      </c>
      <c r="AS64" s="33">
        <v>-36156</v>
      </c>
      <c r="AT64" s="33">
        <v>0</v>
      </c>
      <c r="AU64" s="33">
        <v>-24999</v>
      </c>
      <c r="AV64" s="33">
        <v>0</v>
      </c>
      <c r="AW64" s="33">
        <v>-25001</v>
      </c>
    </row>
    <row r="65" spans="1:49" x14ac:dyDescent="0.25">
      <c r="A65" s="169" t="s">
        <v>208</v>
      </c>
      <c r="B65" s="33">
        <v>13029</v>
      </c>
      <c r="C65" s="33">
        <v>43463</v>
      </c>
      <c r="D65" s="33">
        <v>22603</v>
      </c>
      <c r="E65" s="33">
        <v>36481</v>
      </c>
      <c r="F65" s="33">
        <v>76213</v>
      </c>
      <c r="G65" s="33">
        <v>73093</v>
      </c>
      <c r="H65" s="33">
        <v>6514</v>
      </c>
      <c r="I65" s="33">
        <v>102054</v>
      </c>
      <c r="J65" s="33">
        <v>65528</v>
      </c>
      <c r="K65" s="33">
        <v>1813</v>
      </c>
      <c r="L65" s="33">
        <v>17822</v>
      </c>
      <c r="M65" s="33">
        <v>150046</v>
      </c>
      <c r="N65" s="33" t="s">
        <v>36</v>
      </c>
      <c r="O65" s="33">
        <v>62909</v>
      </c>
      <c r="P65" s="33">
        <v>168459</v>
      </c>
      <c r="Q65" s="33">
        <v>54090</v>
      </c>
      <c r="R65" s="33">
        <v>11479</v>
      </c>
      <c r="S65" s="33" t="s">
        <v>3</v>
      </c>
      <c r="T65" s="33">
        <v>229732</v>
      </c>
      <c r="U65" s="33">
        <v>1828</v>
      </c>
      <c r="V65" s="33">
        <v>5750</v>
      </c>
      <c r="W65" s="33" t="s">
        <v>3</v>
      </c>
      <c r="X65" s="33">
        <v>192165</v>
      </c>
      <c r="Y65" s="33">
        <v>-123</v>
      </c>
      <c r="Z65" s="33">
        <v>175000</v>
      </c>
      <c r="AA65" s="33" t="s">
        <v>3</v>
      </c>
      <c r="AB65" s="33">
        <v>275000</v>
      </c>
      <c r="AC65" s="33" t="s">
        <v>3</v>
      </c>
      <c r="AD65" s="33" t="s">
        <v>3</v>
      </c>
      <c r="AE65" s="33" t="s">
        <v>3</v>
      </c>
      <c r="AF65" s="33">
        <v>279635</v>
      </c>
      <c r="AG65" s="33">
        <v>0</v>
      </c>
      <c r="AH65" s="33">
        <v>0</v>
      </c>
      <c r="AI65" s="33">
        <v>254000</v>
      </c>
      <c r="AJ65" s="33">
        <v>0</v>
      </c>
      <c r="AK65" s="143">
        <v>395176</v>
      </c>
      <c r="AL65" s="143">
        <v>0</v>
      </c>
      <c r="AM65" s="143">
        <v>0</v>
      </c>
      <c r="AN65" s="33">
        <v>0</v>
      </c>
      <c r="AO65" s="33">
        <v>200000</v>
      </c>
      <c r="AP65" s="33">
        <v>230050</v>
      </c>
      <c r="AQ65" s="33">
        <v>300000</v>
      </c>
      <c r="AR65" s="33">
        <v>130050</v>
      </c>
      <c r="AS65" s="33">
        <v>500000</v>
      </c>
      <c r="AT65" s="33">
        <v>0</v>
      </c>
      <c r="AU65" s="33">
        <v>0</v>
      </c>
      <c r="AV65" s="33">
        <v>500000</v>
      </c>
      <c r="AW65" s="33">
        <v>0</v>
      </c>
    </row>
    <row r="66" spans="1:49" x14ac:dyDescent="0.25">
      <c r="A66" s="169" t="s">
        <v>209</v>
      </c>
      <c r="B66" s="33" t="s">
        <v>3</v>
      </c>
      <c r="C66" s="33" t="s">
        <v>3</v>
      </c>
      <c r="D66" s="33" t="s">
        <v>3</v>
      </c>
      <c r="E66" s="33">
        <v>0</v>
      </c>
      <c r="F66" s="33">
        <v>330216</v>
      </c>
      <c r="G66" s="33">
        <v>-3560</v>
      </c>
      <c r="H66" s="33">
        <v>941</v>
      </c>
      <c r="I66" s="33">
        <v>0</v>
      </c>
      <c r="J66" s="33">
        <v>298527</v>
      </c>
      <c r="K66" s="33" t="s">
        <v>3</v>
      </c>
      <c r="L66" s="33">
        <v>351</v>
      </c>
      <c r="M66" s="33">
        <v>0</v>
      </c>
      <c r="N66" s="33">
        <v>446404</v>
      </c>
      <c r="O66" s="33" t="s">
        <v>36</v>
      </c>
      <c r="P66" s="33" t="s">
        <v>36</v>
      </c>
      <c r="Q66" s="33"/>
      <c r="R66" s="33" t="s">
        <v>3</v>
      </c>
      <c r="S66" s="33" t="s">
        <v>3</v>
      </c>
      <c r="T66" s="33" t="s">
        <v>3</v>
      </c>
      <c r="U66" s="33" t="s">
        <v>3</v>
      </c>
      <c r="V66" s="33" t="s">
        <v>3</v>
      </c>
      <c r="W66" s="33" t="s">
        <v>3</v>
      </c>
      <c r="X66" s="33" t="s">
        <v>3</v>
      </c>
      <c r="Y66" s="33" t="s">
        <v>3</v>
      </c>
      <c r="Z66" s="33" t="s">
        <v>3</v>
      </c>
      <c r="AA66" s="33" t="s">
        <v>3</v>
      </c>
      <c r="AB66" s="33" t="s">
        <v>3</v>
      </c>
      <c r="AC66" s="33" t="s">
        <v>3</v>
      </c>
      <c r="AD66" s="33" t="s">
        <v>3</v>
      </c>
      <c r="AE66" s="33" t="s">
        <v>3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</row>
    <row r="67" spans="1:49" s="19" customFormat="1" x14ac:dyDescent="0.25">
      <c r="A67" s="169" t="s">
        <v>210</v>
      </c>
      <c r="B67" s="33" t="s">
        <v>3</v>
      </c>
      <c r="C67" s="33" t="s">
        <v>3</v>
      </c>
      <c r="D67" s="33">
        <v>43463</v>
      </c>
      <c r="E67" s="33" t="s">
        <v>3</v>
      </c>
      <c r="F67" s="33" t="s">
        <v>3</v>
      </c>
      <c r="G67" s="33" t="s">
        <v>3</v>
      </c>
      <c r="H67" s="33" t="s">
        <v>3</v>
      </c>
      <c r="I67" s="33">
        <v>350</v>
      </c>
      <c r="J67" s="33" t="s">
        <v>3</v>
      </c>
      <c r="K67" s="33" t="s">
        <v>3</v>
      </c>
      <c r="L67" s="33" t="s">
        <v>3</v>
      </c>
      <c r="M67" s="33">
        <v>0</v>
      </c>
      <c r="N67" s="33" t="s">
        <v>36</v>
      </c>
      <c r="O67" s="33" t="s">
        <v>36</v>
      </c>
      <c r="P67" s="33" t="s">
        <v>36</v>
      </c>
      <c r="Q67" s="33">
        <v>-1161</v>
      </c>
      <c r="R67" s="33" t="s">
        <v>3</v>
      </c>
      <c r="S67" s="33" t="s">
        <v>3</v>
      </c>
      <c r="T67" s="33" t="s">
        <v>3</v>
      </c>
      <c r="U67" s="33" t="s">
        <v>3</v>
      </c>
      <c r="V67" s="33" t="s">
        <v>3</v>
      </c>
      <c r="W67" s="33" t="s">
        <v>3</v>
      </c>
      <c r="X67" s="33" t="s">
        <v>3</v>
      </c>
      <c r="Y67" s="33" t="s">
        <v>3</v>
      </c>
      <c r="Z67" s="33" t="s">
        <v>3</v>
      </c>
      <c r="AA67" s="33" t="s">
        <v>3</v>
      </c>
      <c r="AB67" s="33" t="s">
        <v>3</v>
      </c>
      <c r="AC67" s="33" t="s">
        <v>3</v>
      </c>
      <c r="AD67" s="33" t="s">
        <v>3</v>
      </c>
      <c r="AE67" s="33" t="s">
        <v>3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</row>
    <row r="68" spans="1:49" x14ac:dyDescent="0.25">
      <c r="A68" s="169" t="s">
        <v>126</v>
      </c>
      <c r="B68" s="33" t="s">
        <v>3</v>
      </c>
      <c r="C68" s="33" t="s">
        <v>3</v>
      </c>
      <c r="D68" s="33" t="s">
        <v>3</v>
      </c>
      <c r="E68" s="33">
        <v>-4523</v>
      </c>
      <c r="F68" s="33">
        <v>-885</v>
      </c>
      <c r="G68" s="33" t="s">
        <v>3</v>
      </c>
      <c r="H68" s="33">
        <v>-5466</v>
      </c>
      <c r="I68" s="33">
        <v>-1308</v>
      </c>
      <c r="J68" s="33">
        <v>-8974</v>
      </c>
      <c r="K68" s="33">
        <v>-3315</v>
      </c>
      <c r="L68" s="33">
        <v>-9547</v>
      </c>
      <c r="M68" s="33">
        <v>-1</v>
      </c>
      <c r="N68" s="33" t="s">
        <v>36</v>
      </c>
      <c r="O68" s="33" t="s">
        <v>36</v>
      </c>
      <c r="P68" s="33">
        <v>-13703</v>
      </c>
      <c r="Q68" s="33">
        <v>-4082</v>
      </c>
      <c r="R68" s="33">
        <v>-1901</v>
      </c>
      <c r="S68" s="33">
        <v>-2105</v>
      </c>
      <c r="T68" s="33" t="s">
        <v>3</v>
      </c>
      <c r="U68" s="33">
        <v>500</v>
      </c>
      <c r="V68" s="33" t="s">
        <v>3</v>
      </c>
      <c r="W68" s="33">
        <v>-13119</v>
      </c>
      <c r="X68" s="33" t="s">
        <v>3</v>
      </c>
      <c r="Y68" s="33" t="s">
        <v>3</v>
      </c>
      <c r="Z68" s="33" t="s">
        <v>3</v>
      </c>
      <c r="AA68" s="33">
        <v>-5571</v>
      </c>
      <c r="AB68" s="33">
        <v>-8775</v>
      </c>
      <c r="AC68" s="33">
        <v>-5763</v>
      </c>
      <c r="AD68" s="33">
        <v>-22628</v>
      </c>
      <c r="AE68" s="33">
        <v>-5264</v>
      </c>
      <c r="AF68" s="33">
        <v>-16617</v>
      </c>
      <c r="AG68" s="33">
        <v>-7293</v>
      </c>
      <c r="AH68" s="33">
        <v>-6204</v>
      </c>
      <c r="AI68" s="33">
        <v>-10400</v>
      </c>
      <c r="AJ68" s="33">
        <v>0</v>
      </c>
      <c r="AK68" s="33">
        <v>0</v>
      </c>
      <c r="AL68" s="33">
        <v>-2003</v>
      </c>
      <c r="AM68" s="33">
        <v>0</v>
      </c>
      <c r="AN68" s="33">
        <v>0</v>
      </c>
      <c r="AO68" s="33">
        <v>0</v>
      </c>
      <c r="AP68" s="33">
        <v>-5670</v>
      </c>
      <c r="AQ68" s="33">
        <v>-5791</v>
      </c>
      <c r="AR68" s="33">
        <v>0</v>
      </c>
      <c r="AS68" s="33">
        <v>0</v>
      </c>
      <c r="AT68" s="33">
        <v>0</v>
      </c>
      <c r="AU68" s="33">
        <v>-4438</v>
      </c>
      <c r="AV68" s="33">
        <v>0</v>
      </c>
      <c r="AW68" s="33">
        <v>-5565</v>
      </c>
    </row>
    <row r="69" spans="1:49" x14ac:dyDescent="0.25">
      <c r="A69" s="19" t="s">
        <v>212</v>
      </c>
      <c r="B69" s="38">
        <v>-8234</v>
      </c>
      <c r="C69" s="38">
        <v>-60239</v>
      </c>
      <c r="D69" s="38">
        <v>35043</v>
      </c>
      <c r="E69" s="37">
        <v>35415</v>
      </c>
      <c r="F69" s="38">
        <v>376043</v>
      </c>
      <c r="G69" s="38">
        <v>-61381</v>
      </c>
      <c r="H69" s="38">
        <v>-112347</v>
      </c>
      <c r="I69" s="37">
        <v>-109073</v>
      </c>
      <c r="J69" s="38">
        <v>327478</v>
      </c>
      <c r="K69" s="38">
        <v>-264124</v>
      </c>
      <c r="L69" s="38">
        <v>72231</v>
      </c>
      <c r="M69" s="37">
        <v>80722</v>
      </c>
      <c r="N69" s="38">
        <v>352164</v>
      </c>
      <c r="O69" s="38">
        <v>-484613</v>
      </c>
      <c r="P69" s="38">
        <v>-336171</v>
      </c>
      <c r="Q69" s="38">
        <v>-182886</v>
      </c>
      <c r="R69" s="38">
        <v>-155620</v>
      </c>
      <c r="S69" s="38">
        <v>-57242</v>
      </c>
      <c r="T69" s="38">
        <v>180115</v>
      </c>
      <c r="U69" s="38">
        <v>-6584</v>
      </c>
      <c r="V69" s="38">
        <v>-168249</v>
      </c>
      <c r="W69" s="38">
        <v>-1829</v>
      </c>
      <c r="X69" s="38">
        <v>101625</v>
      </c>
      <c r="Y69" s="38">
        <v>-40383</v>
      </c>
      <c r="Z69" s="38">
        <v>3607</v>
      </c>
      <c r="AA69" s="38">
        <v>-41156</v>
      </c>
      <c r="AB69" s="38">
        <v>76711</v>
      </c>
      <c r="AC69" s="38">
        <v>15524</v>
      </c>
      <c r="AD69" s="38">
        <v>-29591</v>
      </c>
      <c r="AE69" s="38">
        <v>-118589</v>
      </c>
      <c r="AF69" s="38">
        <v>2869</v>
      </c>
      <c r="AG69" s="38">
        <v>11375</v>
      </c>
      <c r="AH69" s="38">
        <v>-11871</v>
      </c>
      <c r="AI69" s="38">
        <v>3124</v>
      </c>
      <c r="AJ69" s="38">
        <v>4873</v>
      </c>
      <c r="AK69" s="30">
        <v>-22746</v>
      </c>
      <c r="AL69" s="30">
        <v>-10987</v>
      </c>
      <c r="AM69" s="30">
        <v>8668</v>
      </c>
      <c r="AN69" s="30">
        <v>-11010</v>
      </c>
      <c r="AO69" s="30">
        <v>36054</v>
      </c>
      <c r="AP69" s="30">
        <v>-35796</v>
      </c>
      <c r="AQ69" s="30">
        <v>-5026</v>
      </c>
      <c r="AR69" s="30">
        <v>-2983</v>
      </c>
      <c r="AS69" s="30">
        <v>24407</v>
      </c>
      <c r="AT69" s="30">
        <v>-7168</v>
      </c>
      <c r="AU69" s="30">
        <v>13361</v>
      </c>
      <c r="AV69" s="30">
        <v>-10173</v>
      </c>
      <c r="AW69" s="30">
        <v>15065</v>
      </c>
    </row>
    <row r="70" spans="1:49" x14ac:dyDescent="0.25">
      <c r="A70" s="1" t="s">
        <v>213</v>
      </c>
      <c r="B70" s="26">
        <v>626261</v>
      </c>
      <c r="C70" s="26">
        <v>618027</v>
      </c>
      <c r="D70" s="26">
        <v>557788</v>
      </c>
      <c r="E70" s="26">
        <v>592831</v>
      </c>
      <c r="F70" s="26">
        <v>628246</v>
      </c>
      <c r="G70" s="26">
        <v>1004289</v>
      </c>
      <c r="H70" s="26">
        <v>942908</v>
      </c>
      <c r="I70" s="26">
        <v>830561</v>
      </c>
      <c r="J70" s="26">
        <v>721488</v>
      </c>
      <c r="K70" s="26">
        <v>1048966</v>
      </c>
      <c r="L70" s="26">
        <v>784842</v>
      </c>
      <c r="M70" s="26">
        <v>857073</v>
      </c>
      <c r="N70" s="26">
        <v>929742</v>
      </c>
      <c r="O70" s="26">
        <v>1281906</v>
      </c>
      <c r="P70" s="26">
        <v>797293</v>
      </c>
      <c r="Q70" s="26">
        <v>461122</v>
      </c>
      <c r="R70" s="26">
        <v>278236</v>
      </c>
      <c r="S70" s="26">
        <v>122616</v>
      </c>
      <c r="T70" s="26">
        <v>65374</v>
      </c>
      <c r="U70" s="26">
        <v>245489</v>
      </c>
      <c r="V70" s="26">
        <v>238905</v>
      </c>
      <c r="W70" s="26">
        <v>70656</v>
      </c>
      <c r="X70" s="26">
        <v>68827</v>
      </c>
      <c r="Y70" s="26">
        <v>170452</v>
      </c>
      <c r="Z70" s="26">
        <v>130069</v>
      </c>
      <c r="AA70" s="26">
        <v>133676</v>
      </c>
      <c r="AB70" s="26">
        <v>92520</v>
      </c>
      <c r="AC70" s="26">
        <v>169231</v>
      </c>
      <c r="AD70" s="26">
        <v>184755</v>
      </c>
      <c r="AE70" s="26">
        <v>155164</v>
      </c>
      <c r="AF70" s="26">
        <v>36575</v>
      </c>
      <c r="AG70" s="26">
        <v>39444</v>
      </c>
      <c r="AH70" s="26">
        <v>50819</v>
      </c>
      <c r="AI70" s="26">
        <v>38948</v>
      </c>
      <c r="AJ70" s="26">
        <v>42072</v>
      </c>
      <c r="AK70" s="35">
        <v>46945</v>
      </c>
      <c r="AL70" s="35">
        <v>24199</v>
      </c>
      <c r="AM70" s="35">
        <v>13212</v>
      </c>
      <c r="AN70" s="35">
        <v>21880</v>
      </c>
      <c r="AO70" s="35">
        <v>10870</v>
      </c>
      <c r="AP70" s="35">
        <v>46924</v>
      </c>
      <c r="AQ70" s="35">
        <v>11128</v>
      </c>
      <c r="AR70" s="35">
        <v>6102</v>
      </c>
      <c r="AS70" s="35">
        <v>3119</v>
      </c>
      <c r="AT70" s="35">
        <v>27526</v>
      </c>
      <c r="AU70" s="35">
        <v>20358</v>
      </c>
      <c r="AV70" s="35">
        <v>33719</v>
      </c>
      <c r="AW70" s="35">
        <v>23546</v>
      </c>
    </row>
    <row r="71" spans="1:49" x14ac:dyDescent="0.25">
      <c r="A71" s="41" t="s">
        <v>214</v>
      </c>
      <c r="B71" s="42">
        <v>618027</v>
      </c>
      <c r="C71" s="42">
        <v>557788</v>
      </c>
      <c r="D71" s="42">
        <v>592831</v>
      </c>
      <c r="E71" s="40">
        <v>628246</v>
      </c>
      <c r="F71" s="42">
        <v>1004289</v>
      </c>
      <c r="G71" s="42">
        <v>942908</v>
      </c>
      <c r="H71" s="42">
        <v>830561</v>
      </c>
      <c r="I71" s="40">
        <v>721488</v>
      </c>
      <c r="J71" s="42">
        <v>1048966</v>
      </c>
      <c r="K71" s="42">
        <v>784842</v>
      </c>
      <c r="L71" s="42">
        <v>857073</v>
      </c>
      <c r="M71" s="40">
        <v>937795</v>
      </c>
      <c r="N71" s="42">
        <v>1281906</v>
      </c>
      <c r="O71" s="42">
        <v>797293</v>
      </c>
      <c r="P71" s="42">
        <v>461122</v>
      </c>
      <c r="Q71" s="42">
        <v>278236</v>
      </c>
      <c r="R71" s="42">
        <v>122616</v>
      </c>
      <c r="S71" s="42">
        <v>65374</v>
      </c>
      <c r="T71" s="42">
        <v>245489</v>
      </c>
      <c r="U71" s="42">
        <v>238905</v>
      </c>
      <c r="V71" s="42">
        <v>70656</v>
      </c>
      <c r="W71" s="42">
        <v>68827</v>
      </c>
      <c r="X71" s="42">
        <v>170452</v>
      </c>
      <c r="Y71" s="42">
        <v>130069</v>
      </c>
      <c r="Z71" s="42">
        <v>133676</v>
      </c>
      <c r="AA71" s="42">
        <v>92520</v>
      </c>
      <c r="AB71" s="42">
        <v>169231</v>
      </c>
      <c r="AC71" s="42">
        <v>184755</v>
      </c>
      <c r="AD71" s="42">
        <v>155164</v>
      </c>
      <c r="AE71" s="42">
        <v>36575</v>
      </c>
      <c r="AF71" s="42">
        <v>39444</v>
      </c>
      <c r="AG71" s="42">
        <v>50819</v>
      </c>
      <c r="AH71" s="42">
        <v>38948</v>
      </c>
      <c r="AI71" s="42">
        <v>42072</v>
      </c>
      <c r="AJ71" s="42">
        <v>46945</v>
      </c>
      <c r="AK71" s="42">
        <v>24199</v>
      </c>
      <c r="AL71" s="42">
        <v>13212</v>
      </c>
      <c r="AM71" s="42">
        <v>21880</v>
      </c>
      <c r="AN71" s="42">
        <v>10870</v>
      </c>
      <c r="AO71" s="42">
        <v>46924</v>
      </c>
      <c r="AP71" s="42">
        <v>11128</v>
      </c>
      <c r="AQ71" s="42">
        <v>6102</v>
      </c>
      <c r="AR71" s="42">
        <v>3119</v>
      </c>
      <c r="AS71" s="42">
        <v>27526</v>
      </c>
      <c r="AT71" s="42">
        <v>20358</v>
      </c>
      <c r="AU71" s="42">
        <v>33719</v>
      </c>
      <c r="AV71" s="42">
        <v>23546</v>
      </c>
      <c r="AW71" s="42">
        <v>38611</v>
      </c>
    </row>
    <row r="72" spans="1:49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6"/>
      <c r="N72" s="26"/>
      <c r="O72" s="24"/>
      <c r="P72" s="24"/>
      <c r="Q72" s="24"/>
      <c r="R72" s="24"/>
      <c r="S72" s="24"/>
      <c r="T72" s="24"/>
      <c r="U72" s="24"/>
      <c r="V72" s="24"/>
      <c r="W72" s="24"/>
      <c r="X72" s="24"/>
    </row>
    <row r="73" spans="1:49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</row>
    <row r="74" spans="1:49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</row>
    <row r="75" spans="1:49" x14ac:dyDescent="0.25">
      <c r="B75" s="24"/>
      <c r="C75" s="24"/>
      <c r="D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AC2C-B0D9-4DCA-A37E-CAC6DA209CA1}">
  <sheetPr>
    <tabColor theme="1"/>
  </sheetPr>
  <dimension ref="A1"/>
  <sheetViews>
    <sheetView showGridLines="0" workbookViewId="0"/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6BF4-609D-4CDB-952E-C6B3F26AABE4}">
  <sheetPr>
    <tabColor theme="0" tint="-0.14999847407452621"/>
  </sheetPr>
  <dimension ref="A1:AW77"/>
  <sheetViews>
    <sheetView showGridLines="0" zoomScale="85" zoomScaleNormal="85" workbookViewId="0">
      <pane xSplit="1" ySplit="1" topLeftCell="B2" activePane="bottomRight" state="frozen"/>
      <selection activeCell="AY115" sqref="AY115"/>
      <selection pane="topRight" activeCell="AY115" sqref="AY115"/>
      <selection pane="bottomLeft" activeCell="AY115" sqref="AY115"/>
      <selection pane="bottomRight" activeCell="BE57" sqref="BE57"/>
    </sheetView>
  </sheetViews>
  <sheetFormatPr defaultColWidth="11.77734375" defaultRowHeight="10.199999999999999" outlineLevelRow="1" outlineLevelCol="1" x14ac:dyDescent="0.25"/>
  <cols>
    <col min="1" max="1" width="40.77734375" style="1" customWidth="1"/>
    <col min="2" max="26" width="11.77734375" style="43" hidden="1" customWidth="1" outlineLevel="1"/>
    <col min="27" max="28" width="12.21875" style="43" hidden="1" customWidth="1" outlineLevel="1"/>
    <col min="29" max="41" width="0" style="43" hidden="1" customWidth="1" outlineLevel="1"/>
    <col min="42" max="48" width="0" style="143" hidden="1" customWidth="1" outlineLevel="1"/>
    <col min="49" max="49" width="11.77734375" style="143" collapsed="1"/>
    <col min="50" max="16384" width="11.77734375" style="43"/>
  </cols>
  <sheetData>
    <row r="1" spans="1:49" x14ac:dyDescent="0.2">
      <c r="A1" s="2" t="s">
        <v>108</v>
      </c>
      <c r="B1" s="108" t="s">
        <v>39</v>
      </c>
      <c r="C1" s="108" t="s">
        <v>40</v>
      </c>
      <c r="D1" s="108" t="s">
        <v>41</v>
      </c>
      <c r="E1" s="108" t="s">
        <v>42</v>
      </c>
      <c r="F1" s="108" t="s">
        <v>43</v>
      </c>
      <c r="G1" s="108" t="s">
        <v>44</v>
      </c>
      <c r="H1" s="108" t="s">
        <v>45</v>
      </c>
      <c r="I1" s="108" t="s">
        <v>46</v>
      </c>
      <c r="J1" s="108" t="s">
        <v>47</v>
      </c>
      <c r="K1" s="108" t="s">
        <v>48</v>
      </c>
      <c r="L1" s="108" t="s">
        <v>49</v>
      </c>
      <c r="M1" s="108" t="s">
        <v>50</v>
      </c>
      <c r="N1" s="108" t="s">
        <v>51</v>
      </c>
      <c r="O1" s="108" t="s">
        <v>52</v>
      </c>
      <c r="P1" s="108" t="s">
        <v>53</v>
      </c>
      <c r="Q1" s="108" t="s">
        <v>54</v>
      </c>
      <c r="R1" s="108" t="s">
        <v>55</v>
      </c>
      <c r="S1" s="108" t="s">
        <v>56</v>
      </c>
      <c r="T1" s="108" t="s">
        <v>57</v>
      </c>
      <c r="U1" s="108" t="s">
        <v>58</v>
      </c>
      <c r="V1" s="108" t="s">
        <v>59</v>
      </c>
      <c r="W1" s="108" t="s">
        <v>60</v>
      </c>
      <c r="X1" s="108" t="s">
        <v>61</v>
      </c>
      <c r="Y1" s="108" t="s">
        <v>62</v>
      </c>
      <c r="Z1" s="108" t="s">
        <v>63</v>
      </c>
      <c r="AA1" s="108" t="s">
        <v>64</v>
      </c>
      <c r="AB1" s="108" t="s">
        <v>65</v>
      </c>
      <c r="AC1" s="108" t="s">
        <v>66</v>
      </c>
      <c r="AD1" s="108" t="s">
        <v>217</v>
      </c>
      <c r="AE1" s="108" t="s">
        <v>220</v>
      </c>
      <c r="AF1" s="57" t="s">
        <v>221</v>
      </c>
      <c r="AG1" s="57" t="s">
        <v>223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">
        <v>310</v>
      </c>
      <c r="AV1" s="57" t="s">
        <v>311</v>
      </c>
      <c r="AW1" s="57" t="s">
        <v>312</v>
      </c>
    </row>
    <row r="2" spans="1:49" s="45" customFormat="1" x14ac:dyDescent="0.25">
      <c r="A2" s="3"/>
      <c r="B2" s="25"/>
      <c r="C2" s="58"/>
      <c r="D2" s="58"/>
      <c r="E2" s="75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AD2" s="58"/>
      <c r="AE2" s="58"/>
      <c r="AF2" s="58"/>
      <c r="AG2" s="58"/>
      <c r="AH2" s="58"/>
      <c r="AI2" s="58"/>
      <c r="AP2" s="142"/>
      <c r="AQ2" s="142"/>
      <c r="AR2" s="142"/>
      <c r="AS2" s="142"/>
      <c r="AT2" s="142"/>
      <c r="AU2" s="142"/>
      <c r="AV2" s="142"/>
      <c r="AW2" s="142"/>
    </row>
    <row r="3" spans="1:49" x14ac:dyDescent="0.2">
      <c r="A3" s="4" t="s">
        <v>316</v>
      </c>
      <c r="B3" s="114" t="str">
        <f>B$1</f>
        <v>1Q10</v>
      </c>
      <c r="C3" s="114" t="str">
        <f t="shared" ref="C3:AW3" si="0">C$1</f>
        <v>2Q10</v>
      </c>
      <c r="D3" s="114" t="str">
        <f t="shared" si="0"/>
        <v>3Q10</v>
      </c>
      <c r="E3" s="114" t="str">
        <f t="shared" si="0"/>
        <v>4Q10</v>
      </c>
      <c r="F3" s="114" t="str">
        <f t="shared" si="0"/>
        <v>1Q11</v>
      </c>
      <c r="G3" s="114" t="str">
        <f t="shared" si="0"/>
        <v>2Q11</v>
      </c>
      <c r="H3" s="114" t="str">
        <f t="shared" si="0"/>
        <v>3Q11</v>
      </c>
      <c r="I3" s="114" t="str">
        <f t="shared" si="0"/>
        <v>4Q11</v>
      </c>
      <c r="J3" s="114" t="str">
        <f t="shared" si="0"/>
        <v>1Q12</v>
      </c>
      <c r="K3" s="114" t="str">
        <f t="shared" si="0"/>
        <v>2Q12</v>
      </c>
      <c r="L3" s="114" t="str">
        <f t="shared" si="0"/>
        <v>3Q12</v>
      </c>
      <c r="M3" s="114" t="str">
        <f t="shared" si="0"/>
        <v>4Q12</v>
      </c>
      <c r="N3" s="114" t="str">
        <f t="shared" si="0"/>
        <v>1Q13</v>
      </c>
      <c r="O3" s="114" t="str">
        <f t="shared" si="0"/>
        <v>2Q13</v>
      </c>
      <c r="P3" s="114" t="str">
        <f t="shared" si="0"/>
        <v>3Q13</v>
      </c>
      <c r="Q3" s="114" t="str">
        <f t="shared" si="0"/>
        <v>4Q13</v>
      </c>
      <c r="R3" s="114" t="str">
        <f t="shared" si="0"/>
        <v>1Q14</v>
      </c>
      <c r="S3" s="114" t="str">
        <f t="shared" si="0"/>
        <v>2Q14</v>
      </c>
      <c r="T3" s="114" t="str">
        <f t="shared" si="0"/>
        <v>3Q14</v>
      </c>
      <c r="U3" s="114" t="str">
        <f t="shared" si="0"/>
        <v>4Q14</v>
      </c>
      <c r="V3" s="114" t="str">
        <f t="shared" si="0"/>
        <v>1Q15</v>
      </c>
      <c r="W3" s="114" t="str">
        <f t="shared" si="0"/>
        <v>2Q15</v>
      </c>
      <c r="X3" s="114" t="str">
        <f t="shared" si="0"/>
        <v>3Q15</v>
      </c>
      <c r="Y3" s="114" t="str">
        <f t="shared" si="0"/>
        <v>4Q15</v>
      </c>
      <c r="Z3" s="114" t="str">
        <f t="shared" si="0"/>
        <v>1Q16</v>
      </c>
      <c r="AA3" s="114" t="str">
        <f t="shared" si="0"/>
        <v>2Q16</v>
      </c>
      <c r="AB3" s="114" t="str">
        <f t="shared" si="0"/>
        <v>3Q16</v>
      </c>
      <c r="AC3" s="114" t="str">
        <f t="shared" si="0"/>
        <v>4Q16</v>
      </c>
      <c r="AD3" s="114" t="str">
        <f t="shared" si="0"/>
        <v>1Q17</v>
      </c>
      <c r="AE3" s="114" t="str">
        <f t="shared" si="0"/>
        <v>2Q17</v>
      </c>
      <c r="AF3" s="114" t="str">
        <f t="shared" si="0"/>
        <v>3Q17</v>
      </c>
      <c r="AG3" s="114" t="str">
        <f t="shared" si="0"/>
        <v>4Q17</v>
      </c>
      <c r="AH3" s="114" t="str">
        <f t="shared" si="0"/>
        <v>1Q18</v>
      </c>
      <c r="AI3" s="114" t="str">
        <f t="shared" si="0"/>
        <v>2Q18</v>
      </c>
      <c r="AJ3" s="114" t="str">
        <f t="shared" si="0"/>
        <v>3Q18</v>
      </c>
      <c r="AK3" s="114" t="str">
        <f t="shared" si="0"/>
        <v>4Q18</v>
      </c>
      <c r="AL3" s="114" t="str">
        <f t="shared" si="0"/>
        <v>1Q19</v>
      </c>
      <c r="AM3" s="114" t="str">
        <f t="shared" si="0"/>
        <v>2Q19</v>
      </c>
      <c r="AN3" s="114" t="str">
        <f t="shared" si="0"/>
        <v>3Q19</v>
      </c>
      <c r="AO3" s="114" t="str">
        <f t="shared" si="0"/>
        <v>4Q19</v>
      </c>
      <c r="AP3" s="114" t="str">
        <f t="shared" si="0"/>
        <v>1Q20</v>
      </c>
      <c r="AQ3" s="114" t="str">
        <f t="shared" si="0"/>
        <v>2Q20</v>
      </c>
      <c r="AR3" s="114" t="str">
        <f t="shared" si="0"/>
        <v>3Q20</v>
      </c>
      <c r="AS3" s="114" t="str">
        <f t="shared" si="0"/>
        <v>4Q20</v>
      </c>
      <c r="AT3" s="114" t="str">
        <f t="shared" si="0"/>
        <v>1Q21</v>
      </c>
      <c r="AU3" s="114" t="str">
        <f t="shared" si="0"/>
        <v>2Q21</v>
      </c>
      <c r="AV3" s="114" t="str">
        <f t="shared" si="0"/>
        <v>3Q21</v>
      </c>
      <c r="AW3" s="114" t="str">
        <f t="shared" si="0"/>
        <v>4Q21</v>
      </c>
    </row>
    <row r="4" spans="1:49" s="89" customFormat="1" x14ac:dyDescent="0.25">
      <c r="A4" s="29" t="s">
        <v>109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>
        <v>323437</v>
      </c>
    </row>
    <row r="5" spans="1:49" x14ac:dyDescent="0.25">
      <c r="A5" s="12" t="s">
        <v>110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>
        <v>-68356</v>
      </c>
    </row>
    <row r="6" spans="1:49" x14ac:dyDescent="0.25">
      <c r="A6" s="12" t="s">
        <v>314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>
        <v>60616</v>
      </c>
    </row>
    <row r="7" spans="1:49" s="89" customFormat="1" x14ac:dyDescent="0.25">
      <c r="A7" s="29" t="s">
        <v>111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>
        <v>315697</v>
      </c>
    </row>
    <row r="8" spans="1:49" x14ac:dyDescent="0.25">
      <c r="A8" s="12" t="s">
        <v>112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>
        <v>-120856</v>
      </c>
    </row>
    <row r="9" spans="1:49" x14ac:dyDescent="0.25">
      <c r="A9" s="12" t="s">
        <v>113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>
        <v>-26424</v>
      </c>
    </row>
    <row r="10" spans="1:49" x14ac:dyDescent="0.25">
      <c r="A10" s="12" t="s">
        <v>114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>
        <v>250</v>
      </c>
    </row>
    <row r="11" spans="1:49" x14ac:dyDescent="0.25">
      <c r="A11" s="49" t="s">
        <v>17</v>
      </c>
      <c r="B11" s="90"/>
      <c r="C11" s="90"/>
      <c r="D11" s="90"/>
      <c r="E11" s="90"/>
      <c r="F11" s="90"/>
      <c r="G11" s="90"/>
      <c r="H11" s="90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>
        <v>168667</v>
      </c>
    </row>
    <row r="12" spans="1:49" s="92" customFormat="1" x14ac:dyDescent="0.25">
      <c r="A12" s="12" t="s">
        <v>71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>
        <v>0.53426861832706674</v>
      </c>
    </row>
    <row r="13" spans="1:49" s="92" customFormat="1" x14ac:dyDescent="0.25">
      <c r="A13" s="31" t="s">
        <v>115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93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</row>
    <row r="14" spans="1:49" s="92" customFormat="1" x14ac:dyDescent="0.25">
      <c r="A14" s="44" t="s">
        <v>116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</row>
    <row r="15" spans="1:49" x14ac:dyDescent="0.25">
      <c r="A15" s="20" t="s">
        <v>117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>
        <v>-39834</v>
      </c>
    </row>
    <row r="16" spans="1:49" x14ac:dyDescent="0.25">
      <c r="A16" s="12" t="s">
        <v>19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>
        <v>128833</v>
      </c>
    </row>
    <row r="17" spans="1:49" x14ac:dyDescent="0.25">
      <c r="A17" s="12" t="s">
        <v>118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>
        <v>0.40809066921763587</v>
      </c>
    </row>
    <row r="18" spans="1:49" x14ac:dyDescent="0.25">
      <c r="A18" s="12" t="s">
        <v>119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>
        <v>-16349</v>
      </c>
    </row>
    <row r="19" spans="1:49" x14ac:dyDescent="0.25">
      <c r="A19" s="12" t="s">
        <v>120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>
        <v>-37337</v>
      </c>
    </row>
    <row r="20" spans="1:49" s="89" customFormat="1" x14ac:dyDescent="0.25">
      <c r="A20" s="50" t="s">
        <v>72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>
        <v>75147</v>
      </c>
    </row>
    <row r="21" spans="1:49" x14ac:dyDescent="0.25">
      <c r="A21" s="44" t="s">
        <v>73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>
        <v>0.23803520464242611</v>
      </c>
    </row>
    <row r="22" spans="1:49" s="89" customFormat="1" x14ac:dyDescent="0.25">
      <c r="A22" s="29" t="s">
        <v>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>
        <v>114981</v>
      </c>
    </row>
    <row r="23" spans="1:49" x14ac:dyDescent="0.25">
      <c r="A23" s="44" t="s">
        <v>74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>
        <v>0.36421315375185698</v>
      </c>
    </row>
    <row r="24" spans="1:49" x14ac:dyDescent="0.25">
      <c r="A24" s="12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</row>
    <row r="25" spans="1:49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49" hidden="1" outlineLevel="1" x14ac:dyDescent="0.2">
      <c r="A26" s="4" t="s">
        <v>121</v>
      </c>
      <c r="B26" s="114" t="s">
        <v>39</v>
      </c>
      <c r="C26" s="114" t="s">
        <v>40</v>
      </c>
      <c r="D26" s="114" t="s">
        <v>41</v>
      </c>
      <c r="E26" s="114" t="s">
        <v>42</v>
      </c>
      <c r="F26" s="114" t="s">
        <v>43</v>
      </c>
      <c r="G26" s="114" t="s">
        <v>44</v>
      </c>
      <c r="H26" s="114" t="s">
        <v>45</v>
      </c>
      <c r="I26" s="114" t="s">
        <v>46</v>
      </c>
      <c r="J26" s="114" t="s">
        <v>47</v>
      </c>
      <c r="K26" s="114" t="s">
        <v>48</v>
      </c>
      <c r="L26" s="114" t="s">
        <v>49</v>
      </c>
      <c r="M26" s="114" t="s">
        <v>50</v>
      </c>
      <c r="N26" s="114" t="s">
        <v>51</v>
      </c>
      <c r="O26" s="114" t="s">
        <v>52</v>
      </c>
      <c r="P26" s="114" t="s">
        <v>53</v>
      </c>
      <c r="Q26" s="114" t="s">
        <v>54</v>
      </c>
      <c r="R26" s="114" t="s">
        <v>55</v>
      </c>
      <c r="S26" s="114" t="s">
        <v>56</v>
      </c>
      <c r="T26" s="114" t="s">
        <v>57</v>
      </c>
      <c r="U26" s="114" t="s">
        <v>58</v>
      </c>
      <c r="V26" s="114" t="s">
        <v>59</v>
      </c>
      <c r="W26" s="114" t="s">
        <v>60</v>
      </c>
      <c r="X26" s="114" t="s">
        <v>61</v>
      </c>
      <c r="Y26" s="114" t="s">
        <v>62</v>
      </c>
      <c r="Z26" s="114" t="s">
        <v>63</v>
      </c>
      <c r="AA26" s="114" t="s">
        <v>64</v>
      </c>
      <c r="AB26" s="114" t="s">
        <v>65</v>
      </c>
      <c r="AC26" s="114" t="s">
        <v>66</v>
      </c>
      <c r="AD26" s="109" t="s">
        <v>217</v>
      </c>
      <c r="AE26" s="109" t="s">
        <v>220</v>
      </c>
      <c r="AF26" s="134" t="s">
        <v>221</v>
      </c>
      <c r="AG26" s="134" t="s">
        <v>223</v>
      </c>
      <c r="AH26" s="134" t="str">
        <f t="shared" ref="AH26:AO26" si="1">AH1</f>
        <v>1Q18</v>
      </c>
      <c r="AI26" s="134" t="str">
        <f t="shared" si="1"/>
        <v>2Q18</v>
      </c>
      <c r="AJ26" s="134" t="str">
        <f t="shared" si="1"/>
        <v>3Q18</v>
      </c>
      <c r="AK26" s="134" t="str">
        <f t="shared" si="1"/>
        <v>4Q18</v>
      </c>
      <c r="AL26" s="134" t="str">
        <f t="shared" si="1"/>
        <v>1Q19</v>
      </c>
      <c r="AM26" s="134" t="str">
        <f t="shared" si="1"/>
        <v>2Q19</v>
      </c>
      <c r="AN26" s="134" t="str">
        <f t="shared" si="1"/>
        <v>3Q19</v>
      </c>
      <c r="AO26" s="134" t="str">
        <f t="shared" si="1"/>
        <v>4Q19</v>
      </c>
      <c r="AP26" s="134" t="str">
        <f t="shared" ref="AP26:AW26" si="2">AP$1</f>
        <v>1Q20</v>
      </c>
      <c r="AQ26" s="134" t="str">
        <f t="shared" si="2"/>
        <v>2Q20</v>
      </c>
      <c r="AR26" s="134" t="str">
        <f t="shared" si="2"/>
        <v>3Q20</v>
      </c>
      <c r="AS26" s="134" t="str">
        <f t="shared" si="2"/>
        <v>4Q20</v>
      </c>
      <c r="AT26" s="134" t="str">
        <f t="shared" si="2"/>
        <v>1Q21</v>
      </c>
      <c r="AU26" s="134" t="str">
        <f t="shared" si="2"/>
        <v>2Q21</v>
      </c>
      <c r="AV26" s="134" t="str">
        <f t="shared" si="2"/>
        <v>3Q21</v>
      </c>
      <c r="AW26" s="134" t="str">
        <f t="shared" si="2"/>
        <v>4Q21</v>
      </c>
    </row>
    <row r="27" spans="1:49" hidden="1" outlineLevel="1" x14ac:dyDescent="0.25">
      <c r="A27" s="29" t="s">
        <v>109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</row>
    <row r="28" spans="1:49" s="89" customFormat="1" hidden="1" outlineLevel="1" x14ac:dyDescent="0.25">
      <c r="A28" s="12" t="s">
        <v>110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idden="1" outlineLevel="1" x14ac:dyDescent="0.25">
      <c r="A29" s="29" t="s">
        <v>111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</row>
    <row r="30" spans="1:49" s="89" customFormat="1" hidden="1" outlineLevel="1" x14ac:dyDescent="0.25">
      <c r="A30" s="12" t="s">
        <v>112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1:49" hidden="1" outlineLevel="1" x14ac:dyDescent="0.25">
      <c r="A31" s="12" t="s">
        <v>113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</row>
    <row r="32" spans="1:49" hidden="1" outlineLevel="1" x14ac:dyDescent="0.25">
      <c r="A32" s="12" t="s">
        <v>114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idden="1" outlineLevel="1" x14ac:dyDescent="0.25">
      <c r="A33" s="49" t="s">
        <v>17</v>
      </c>
      <c r="B33" s="90"/>
      <c r="C33" s="90"/>
      <c r="D33" s="90"/>
      <c r="E33" s="90"/>
      <c r="F33" s="90"/>
      <c r="G33" s="90"/>
      <c r="H33" s="90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</row>
    <row r="34" spans="1:49" hidden="1" outlineLevel="1" x14ac:dyDescent="0.25">
      <c r="A34" s="12" t="s">
        <v>71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</row>
    <row r="35" spans="1:49" s="92" customFormat="1" hidden="1" outlineLevel="1" x14ac:dyDescent="0.25">
      <c r="A35" s="31" t="s">
        <v>115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93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14"/>
      <c r="AO35" s="14"/>
      <c r="AP35" s="155"/>
      <c r="AQ35" s="155"/>
      <c r="AR35" s="155"/>
      <c r="AS35" s="155"/>
      <c r="AT35" s="155"/>
      <c r="AU35" s="155"/>
      <c r="AV35" s="155"/>
      <c r="AW35" s="155"/>
    </row>
    <row r="36" spans="1:49" hidden="1" outlineLevel="1" x14ac:dyDescent="0.25">
      <c r="A36" s="44" t="s">
        <v>116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107"/>
      <c r="AQ36" s="107"/>
      <c r="AR36" s="107"/>
      <c r="AS36" s="107"/>
      <c r="AT36" s="107"/>
      <c r="AU36" s="107"/>
      <c r="AV36" s="107"/>
      <c r="AW36" s="107"/>
    </row>
    <row r="37" spans="1:49" hidden="1" outlineLevel="1" x14ac:dyDescent="0.25">
      <c r="A37" s="20" t="s">
        <v>117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</row>
    <row r="38" spans="1:49" hidden="1" outlineLevel="1" x14ac:dyDescent="0.25">
      <c r="A38" s="12" t="s">
        <v>19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</row>
    <row r="39" spans="1:49" hidden="1" outlineLevel="1" x14ac:dyDescent="0.25">
      <c r="A39" s="12" t="s">
        <v>118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</row>
    <row r="40" spans="1:49" hidden="1" outlineLevel="1" x14ac:dyDescent="0.25">
      <c r="A40" s="12" t="s">
        <v>119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idden="1" outlineLevel="1" x14ac:dyDescent="0.25">
      <c r="A41" s="12" t="s">
        <v>120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idden="1" outlineLevel="1" x14ac:dyDescent="0.25">
      <c r="A42" s="50" t="s">
        <v>72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</row>
    <row r="43" spans="1:49" s="89" customFormat="1" hidden="1" outlineLevel="1" x14ac:dyDescent="0.25">
      <c r="A43" s="44" t="s">
        <v>73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</row>
    <row r="44" spans="1:49" hidden="1" outlineLevel="1" x14ac:dyDescent="0.25">
      <c r="A44" s="29" t="s">
        <v>4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</row>
    <row r="45" spans="1:49" s="89" customFormat="1" hidden="1" outlineLevel="1" x14ac:dyDescent="0.25">
      <c r="A45" s="44" t="s">
        <v>74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</row>
    <row r="46" spans="1:49" collapsed="1" x14ac:dyDescent="0.25">
      <c r="A46" s="12"/>
      <c r="B46" s="14"/>
      <c r="C46" s="14"/>
      <c r="D46" s="14"/>
      <c r="E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49" x14ac:dyDescent="0.25">
      <c r="B47" s="14"/>
      <c r="C47" s="14"/>
      <c r="D47" s="14"/>
      <c r="E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49" x14ac:dyDescent="0.25">
      <c r="A48" s="12"/>
      <c r="B48" s="14"/>
      <c r="C48" s="14"/>
      <c r="D48" s="14"/>
      <c r="E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x14ac:dyDescent="0.25">
      <c r="A49" s="12"/>
      <c r="B49" s="14"/>
      <c r="C49" s="14"/>
      <c r="D49" s="14"/>
      <c r="E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x14ac:dyDescent="0.25">
      <c r="A50" s="12"/>
      <c r="B50" s="14"/>
      <c r="C50" s="14"/>
      <c r="D50" s="14"/>
      <c r="E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25">
      <c r="A51" s="36"/>
      <c r="B51" s="14"/>
      <c r="C51" s="14"/>
      <c r="D51" s="14"/>
      <c r="E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x14ac:dyDescent="0.25">
      <c r="A52" s="12"/>
      <c r="B52" s="14"/>
      <c r="C52" s="14"/>
      <c r="D52" s="14"/>
      <c r="E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x14ac:dyDescent="0.25">
      <c r="A53" s="12"/>
      <c r="B53" s="14"/>
      <c r="C53" s="14"/>
      <c r="D53" s="14"/>
      <c r="E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x14ac:dyDescent="0.25">
      <c r="A54" s="12"/>
      <c r="B54" s="14"/>
      <c r="C54" s="14"/>
      <c r="D54" s="14"/>
      <c r="E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x14ac:dyDescent="0.25">
      <c r="A55" s="12"/>
      <c r="B55" s="14"/>
      <c r="C55" s="14"/>
      <c r="D55" s="14"/>
      <c r="E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x14ac:dyDescent="0.25">
      <c r="A56" s="12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x14ac:dyDescent="0.25">
      <c r="A57" s="1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x14ac:dyDescent="0.25">
      <c r="A58" s="12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x14ac:dyDescent="0.25">
      <c r="A59" s="12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x14ac:dyDescent="0.25">
      <c r="A60" s="12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x14ac:dyDescent="0.25">
      <c r="A61" s="1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x14ac:dyDescent="0.25">
      <c r="A62" s="1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x14ac:dyDescent="0.25">
      <c r="A63" s="1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x14ac:dyDescent="0.25">
      <c r="A64" s="12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x14ac:dyDescent="0.25">
      <c r="A65" s="1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x14ac:dyDescent="0.25">
      <c r="A66" s="1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x14ac:dyDescent="0.25">
      <c r="A67" s="12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x14ac:dyDescent="0.25">
      <c r="A68" s="12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x14ac:dyDescent="0.25">
      <c r="A69" s="12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x14ac:dyDescent="0.25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x14ac:dyDescent="0.25">
      <c r="A71" s="12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x14ac:dyDescent="0.25">
      <c r="A72" s="10"/>
    </row>
    <row r="73" spans="1:19" x14ac:dyDescent="0.25">
      <c r="A73" s="10"/>
    </row>
    <row r="74" spans="1:19" x14ac:dyDescent="0.25">
      <c r="A74" s="10"/>
    </row>
    <row r="75" spans="1:19" x14ac:dyDescent="0.25">
      <c r="A75" s="10"/>
    </row>
    <row r="76" spans="1:19" x14ac:dyDescent="0.25">
      <c r="A76" s="10"/>
    </row>
    <row r="77" spans="1:19" x14ac:dyDescent="0.25">
      <c r="A77" s="10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79D7-7C7A-4194-9DCC-86940743F217}">
  <sheetPr>
    <tabColor theme="0" tint="-0.14999847407452621"/>
  </sheetPr>
  <dimension ref="A1:BK114"/>
  <sheetViews>
    <sheetView showGridLines="0" zoomScale="85" zoomScaleNormal="85" workbookViewId="0">
      <pane xSplit="1" ySplit="1" topLeftCell="AH2" activePane="bottomRight" state="frozen"/>
      <selection activeCell="BE57" sqref="BE57"/>
      <selection pane="topRight" activeCell="BE57" sqref="BE57"/>
      <selection pane="bottomLeft" activeCell="BE57" sqref="BE57"/>
      <selection pane="bottomRight" activeCell="BE57" sqref="BE57"/>
    </sheetView>
  </sheetViews>
  <sheetFormatPr defaultColWidth="11.77734375" defaultRowHeight="10.199999999999999" outlineLevelRow="1" outlineLevelCol="1" x14ac:dyDescent="0.25"/>
  <cols>
    <col min="1" max="1" width="40.77734375" style="1" customWidth="1"/>
    <col min="2" max="36" width="0" style="43" hidden="1" customWidth="1" outlineLevel="1"/>
    <col min="37" max="39" width="0" style="143" hidden="1" customWidth="1" outlineLevel="1"/>
    <col min="40" max="41" width="0" style="43" hidden="1" customWidth="1" outlineLevel="1"/>
    <col min="42" max="48" width="0" style="143" hidden="1" customWidth="1" outlineLevel="1"/>
    <col min="49" max="49" width="11.77734375" style="143" collapsed="1"/>
    <col min="50" max="16384" width="11.77734375" style="43"/>
  </cols>
  <sheetData>
    <row r="1" spans="1:49" x14ac:dyDescent="0.25">
      <c r="A1" s="118" t="s">
        <v>136</v>
      </c>
      <c r="B1" s="57" t="str">
        <f>'Indicators - Quaterly'!B1</f>
        <v>1Q10</v>
      </c>
      <c r="C1" s="57" t="str">
        <f>'Indicators - Quaterly'!C1</f>
        <v>2Q10</v>
      </c>
      <c r="D1" s="57" t="str">
        <f>'Indicators - Quaterly'!D1</f>
        <v>3Q10</v>
      </c>
      <c r="E1" s="57" t="str">
        <f>'Indicators - Quaterly'!E1</f>
        <v>4Q10</v>
      </c>
      <c r="F1" s="57" t="str">
        <f>'Indicators - Quaterly'!F1</f>
        <v>1Q11</v>
      </c>
      <c r="G1" s="57" t="str">
        <f>'Indicators - Quaterly'!G1</f>
        <v>2Q11</v>
      </c>
      <c r="H1" s="57" t="str">
        <f>'Indicators - Quaterly'!H1</f>
        <v>3Q11</v>
      </c>
      <c r="I1" s="57" t="str">
        <f>'Indicators - Quaterly'!I1</f>
        <v>4Q11</v>
      </c>
      <c r="J1" s="57" t="str">
        <f>'Indicators - Quaterly'!J1</f>
        <v>1Q12</v>
      </c>
      <c r="K1" s="57" t="str">
        <f>'Indicators - Quaterly'!K1</f>
        <v>2Q12</v>
      </c>
      <c r="L1" s="57" t="str">
        <f>'Indicators - Quaterly'!L1</f>
        <v>3Q12</v>
      </c>
      <c r="M1" s="57" t="str">
        <f>'Indicators - Quaterly'!M1</f>
        <v>4Q12</v>
      </c>
      <c r="N1" s="57" t="str">
        <f>'Indicators - Quaterly'!N1</f>
        <v>1Q13</v>
      </c>
      <c r="O1" s="57" t="str">
        <f>'Indicators - Quaterly'!O1</f>
        <v>2Q13</v>
      </c>
      <c r="P1" s="57" t="str">
        <f>'Indicators - Quaterly'!P1</f>
        <v>3Q13</v>
      </c>
      <c r="Q1" s="57" t="str">
        <f>'Indicators - Quaterly'!Q1</f>
        <v>4Q13</v>
      </c>
      <c r="R1" s="57" t="str">
        <f>'Indicators - Quaterly'!R1</f>
        <v>1Q14</v>
      </c>
      <c r="S1" s="57" t="str">
        <f>'Indicators - Quaterly'!S1</f>
        <v>2Q14</v>
      </c>
      <c r="T1" s="57" t="str">
        <f>'Indicators - Quaterly'!T1</f>
        <v>3Q14</v>
      </c>
      <c r="U1" s="57" t="str">
        <f>'Indicators - Quaterly'!U1</f>
        <v>4Q14</v>
      </c>
      <c r="V1" s="57" t="str">
        <f>'Indicators - Quaterly'!V1</f>
        <v>1Q15</v>
      </c>
      <c r="W1" s="57" t="str">
        <f>'Indicators - Quaterly'!W1</f>
        <v>2Q15</v>
      </c>
      <c r="X1" s="57" t="str">
        <f>'Indicators - Quaterly'!X1</f>
        <v>3Q15</v>
      </c>
      <c r="Y1" s="57" t="str">
        <f>'Indicators - Quaterly'!Y1</f>
        <v>4Q15</v>
      </c>
      <c r="Z1" s="57" t="str">
        <f>'Indicators - Quaterly'!Z1</f>
        <v>1Q16</v>
      </c>
      <c r="AA1" s="57" t="str">
        <f>'Indicators - Quaterly'!AA1</f>
        <v>2Q16</v>
      </c>
      <c r="AB1" s="57" t="str">
        <f>'Indicators - Quaterly'!AB1</f>
        <v>3Q16</v>
      </c>
      <c r="AC1" s="57" t="str">
        <f>'Indicators - Quaterly'!AC1</f>
        <v>4Q16</v>
      </c>
      <c r="AD1" s="57" t="str">
        <f>'Indicators - Quaterly'!AD1</f>
        <v>1Q17</v>
      </c>
      <c r="AE1" s="57" t="str">
        <f>'Indicators - Quaterly'!AE1</f>
        <v>2Q17</v>
      </c>
      <c r="AF1" s="57" t="str">
        <f>'Indicators - Quaterly'!AF1</f>
        <v>3Q17</v>
      </c>
      <c r="AG1" s="57" t="str">
        <f>'Indicators - Quaterly'!AG1</f>
        <v>4Q17</v>
      </c>
      <c r="AH1" s="57" t="str">
        <f>'Indicators - Quaterly'!AH1</f>
        <v>1Q18</v>
      </c>
      <c r="AI1" s="57" t="str">
        <f>'Indicators - Quaterly'!AI1</f>
        <v>2Q18</v>
      </c>
      <c r="AJ1" s="57" t="str">
        <f>'Indicators - Quaterly'!AJ1</f>
        <v>3Q18</v>
      </c>
      <c r="AK1" s="57" t="str">
        <f>'Indicators - Quaterly'!AK1</f>
        <v>4Q18</v>
      </c>
      <c r="AL1" s="57" t="str">
        <f>'Indicators - Quaterly'!AL1</f>
        <v>1Q19</v>
      </c>
      <c r="AM1" s="57" t="str">
        <f>'Indicators - Quaterly'!AM1</f>
        <v>2Q19</v>
      </c>
      <c r="AN1" s="57" t="str">
        <f>'Indicators - Quaterly'!AN1</f>
        <v>3Q19</v>
      </c>
      <c r="AO1" s="57" t="str">
        <f>'Indicators - Quaterly'!AO1</f>
        <v>4Q19</v>
      </c>
      <c r="AP1" s="57" t="str">
        <f>'Indicators - Quaterly'!AP1</f>
        <v>1Q20</v>
      </c>
      <c r="AQ1" s="57" t="str">
        <f>'Indicators - Quaterly'!AQ1</f>
        <v>2Q20</v>
      </c>
      <c r="AR1" s="57" t="str">
        <f>'Indicators - Quaterly'!AR1</f>
        <v>3Q20</v>
      </c>
      <c r="AS1" s="57" t="str">
        <f>'Indicators - Quaterly'!AS1</f>
        <v>4Q20</v>
      </c>
      <c r="AT1" s="57" t="str">
        <f>'Indicators - Quaterly'!AT1</f>
        <v>1Q21</v>
      </c>
      <c r="AU1" s="57" t="str">
        <f>'Indicators - Quaterly'!AU1</f>
        <v>2Q21</v>
      </c>
      <c r="AV1" s="57" t="str">
        <f>'Indicators - Quaterly'!AV1</f>
        <v>3Q21</v>
      </c>
      <c r="AW1" s="57" t="str">
        <f>'Indicators - Quaterly'!AW1</f>
        <v>4Q21</v>
      </c>
    </row>
    <row r="2" spans="1:49" s="45" customFormat="1" x14ac:dyDescent="0.25">
      <c r="A2" s="15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</row>
    <row r="3" spans="1:49" hidden="1" outlineLevel="1" x14ac:dyDescent="0.25">
      <c r="A3" s="117" t="s">
        <v>292</v>
      </c>
      <c r="B3" s="72" t="str">
        <f>B1</f>
        <v>1Q10</v>
      </c>
      <c r="C3" s="72" t="str">
        <f t="shared" ref="C3:AS3" si="0">C1</f>
        <v>2Q10</v>
      </c>
      <c r="D3" s="72" t="str">
        <f t="shared" si="0"/>
        <v>3Q10</v>
      </c>
      <c r="E3" s="72" t="str">
        <f t="shared" si="0"/>
        <v>4Q10</v>
      </c>
      <c r="F3" s="72" t="str">
        <f t="shared" si="0"/>
        <v>1Q11</v>
      </c>
      <c r="G3" s="72" t="str">
        <f t="shared" si="0"/>
        <v>2Q11</v>
      </c>
      <c r="H3" s="72" t="str">
        <f t="shared" si="0"/>
        <v>3Q11</v>
      </c>
      <c r="I3" s="72" t="str">
        <f t="shared" si="0"/>
        <v>4Q11</v>
      </c>
      <c r="J3" s="72" t="str">
        <f t="shared" si="0"/>
        <v>1Q12</v>
      </c>
      <c r="K3" s="72" t="str">
        <f t="shared" si="0"/>
        <v>2Q12</v>
      </c>
      <c r="L3" s="72" t="str">
        <f t="shared" si="0"/>
        <v>3Q12</v>
      </c>
      <c r="M3" s="72" t="str">
        <f t="shared" si="0"/>
        <v>4Q12</v>
      </c>
      <c r="N3" s="72" t="str">
        <f t="shared" si="0"/>
        <v>1Q13</v>
      </c>
      <c r="O3" s="72" t="str">
        <f t="shared" si="0"/>
        <v>2Q13</v>
      </c>
      <c r="P3" s="72" t="str">
        <f t="shared" si="0"/>
        <v>3Q13</v>
      </c>
      <c r="Q3" s="72" t="str">
        <f t="shared" si="0"/>
        <v>4Q13</v>
      </c>
      <c r="R3" s="72" t="str">
        <f t="shared" si="0"/>
        <v>1Q14</v>
      </c>
      <c r="S3" s="72" t="str">
        <f t="shared" si="0"/>
        <v>2Q14</v>
      </c>
      <c r="T3" s="72" t="str">
        <f t="shared" si="0"/>
        <v>3Q14</v>
      </c>
      <c r="U3" s="72" t="str">
        <f t="shared" si="0"/>
        <v>4Q14</v>
      </c>
      <c r="V3" s="72" t="str">
        <f t="shared" si="0"/>
        <v>1Q15</v>
      </c>
      <c r="W3" s="72" t="str">
        <f t="shared" si="0"/>
        <v>2Q15</v>
      </c>
      <c r="X3" s="72" t="str">
        <f t="shared" si="0"/>
        <v>3Q15</v>
      </c>
      <c r="Y3" s="72" t="str">
        <f t="shared" si="0"/>
        <v>4Q15</v>
      </c>
      <c r="Z3" s="72" t="str">
        <f t="shared" si="0"/>
        <v>1Q16</v>
      </c>
      <c r="AA3" s="72" t="str">
        <f t="shared" si="0"/>
        <v>2Q16</v>
      </c>
      <c r="AB3" s="72" t="str">
        <f t="shared" si="0"/>
        <v>3Q16</v>
      </c>
      <c r="AC3" s="72" t="str">
        <f t="shared" si="0"/>
        <v>4Q16</v>
      </c>
      <c r="AD3" s="72" t="str">
        <f t="shared" si="0"/>
        <v>1Q17</v>
      </c>
      <c r="AE3" s="72" t="str">
        <f t="shared" si="0"/>
        <v>2Q17</v>
      </c>
      <c r="AF3" s="72" t="str">
        <f t="shared" si="0"/>
        <v>3Q17</v>
      </c>
      <c r="AG3" s="72" t="str">
        <f t="shared" si="0"/>
        <v>4Q17</v>
      </c>
      <c r="AH3" s="72" t="str">
        <f t="shared" si="0"/>
        <v>1Q18</v>
      </c>
      <c r="AI3" s="72" t="str">
        <f t="shared" si="0"/>
        <v>2Q18</v>
      </c>
      <c r="AJ3" s="72" t="str">
        <f t="shared" si="0"/>
        <v>3Q18</v>
      </c>
      <c r="AK3" s="72" t="str">
        <f t="shared" si="0"/>
        <v>4Q18</v>
      </c>
      <c r="AL3" s="72" t="str">
        <f t="shared" si="0"/>
        <v>1Q19</v>
      </c>
      <c r="AM3" s="72" t="str">
        <f t="shared" si="0"/>
        <v>2Q19</v>
      </c>
      <c r="AN3" s="72" t="str">
        <f t="shared" si="0"/>
        <v>3Q19</v>
      </c>
      <c r="AO3" s="72" t="str">
        <f t="shared" si="0"/>
        <v>4Q19</v>
      </c>
      <c r="AP3" s="72" t="str">
        <f t="shared" si="0"/>
        <v>1Q20</v>
      </c>
      <c r="AQ3" s="72" t="str">
        <f t="shared" si="0"/>
        <v>2Q20</v>
      </c>
      <c r="AR3" s="72" t="str">
        <f t="shared" si="0"/>
        <v>3Q20</v>
      </c>
      <c r="AS3" s="72" t="str">
        <f t="shared" si="0"/>
        <v>4Q20</v>
      </c>
      <c r="AT3" s="72"/>
      <c r="AU3" s="72" t="s">
        <v>308</v>
      </c>
      <c r="AV3" s="72" t="s">
        <v>308</v>
      </c>
      <c r="AW3" s="72" t="s">
        <v>313</v>
      </c>
    </row>
    <row r="4" spans="1:49" s="102" customFormat="1" hidden="1" outlineLevel="1" x14ac:dyDescent="0.25">
      <c r="A4" s="16" t="s">
        <v>137</v>
      </c>
      <c r="B4" s="38">
        <v>662316</v>
      </c>
      <c r="C4" s="38">
        <v>619116</v>
      </c>
      <c r="D4" s="38">
        <v>668308</v>
      </c>
      <c r="E4" s="38">
        <v>723472</v>
      </c>
      <c r="F4" s="38">
        <v>1090149</v>
      </c>
      <c r="G4" s="38">
        <v>1041299</v>
      </c>
      <c r="H4" s="38">
        <v>935768</v>
      </c>
      <c r="I4" s="38">
        <v>837686</v>
      </c>
      <c r="J4" s="38">
        <v>1159586</v>
      </c>
      <c r="K4" s="38">
        <v>962544</v>
      </c>
      <c r="L4" s="38">
        <v>1422882</v>
      </c>
      <c r="M4" s="38">
        <v>1084865</v>
      </c>
      <c r="N4" s="38">
        <v>1444360</v>
      </c>
      <c r="O4" s="38">
        <v>1422882</v>
      </c>
      <c r="P4" s="38">
        <v>1463009</v>
      </c>
      <c r="Q4" s="38">
        <v>1309983</v>
      </c>
      <c r="R4" s="38">
        <v>1167095</v>
      </c>
      <c r="S4" s="38">
        <v>787853</v>
      </c>
      <c r="T4" s="38">
        <v>964845</v>
      </c>
      <c r="U4" s="38">
        <v>900383</v>
      </c>
      <c r="V4" s="38">
        <v>623318</v>
      </c>
      <c r="W4" s="38">
        <v>571326</v>
      </c>
      <c r="X4" s="38">
        <v>648115</v>
      </c>
      <c r="Y4" s="38">
        <v>625219</v>
      </c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</row>
    <row r="5" spans="1:49" hidden="1" outlineLevel="1" x14ac:dyDescent="0.25">
      <c r="A5" s="7" t="s">
        <v>138</v>
      </c>
      <c r="B5" s="26">
        <v>618027</v>
      </c>
      <c r="C5" s="26">
        <v>557788</v>
      </c>
      <c r="D5" s="26">
        <v>592831</v>
      </c>
      <c r="E5" s="26">
        <v>628246</v>
      </c>
      <c r="F5" s="26">
        <v>1004289</v>
      </c>
      <c r="G5" s="26">
        <v>942908</v>
      </c>
      <c r="H5" s="26">
        <v>830561</v>
      </c>
      <c r="I5" s="26">
        <v>721488</v>
      </c>
      <c r="J5" s="26">
        <v>1048966</v>
      </c>
      <c r="K5" s="26">
        <v>784842</v>
      </c>
      <c r="L5" s="26">
        <v>1271735</v>
      </c>
      <c r="M5" s="26">
        <v>937795</v>
      </c>
      <c r="N5" s="26">
        <v>1293204</v>
      </c>
      <c r="O5" s="26">
        <v>1271735</v>
      </c>
      <c r="P5" s="26">
        <v>1287666</v>
      </c>
      <c r="Q5" s="26">
        <v>1064869</v>
      </c>
      <c r="R5" s="26">
        <v>948757</v>
      </c>
      <c r="S5" s="26">
        <v>560488</v>
      </c>
      <c r="T5" s="26">
        <v>682414</v>
      </c>
      <c r="U5" s="26">
        <v>656606</v>
      </c>
      <c r="V5" s="26">
        <v>411705</v>
      </c>
      <c r="W5" s="26">
        <v>368660</v>
      </c>
      <c r="X5" s="26">
        <v>420078</v>
      </c>
      <c r="Y5" s="26">
        <v>392982</v>
      </c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idden="1" outlineLevel="1" x14ac:dyDescent="0.25">
      <c r="A6" s="7" t="s">
        <v>139</v>
      </c>
      <c r="B6" s="67">
        <v>28477</v>
      </c>
      <c r="C6" s="67">
        <v>41462</v>
      </c>
      <c r="D6" s="67">
        <v>52982</v>
      </c>
      <c r="E6" s="67">
        <v>70319</v>
      </c>
      <c r="F6" s="67">
        <v>66611</v>
      </c>
      <c r="G6" s="67">
        <v>75206</v>
      </c>
      <c r="H6" s="67">
        <v>83514</v>
      </c>
      <c r="I6" s="67">
        <v>90021</v>
      </c>
      <c r="J6" s="67">
        <v>80732</v>
      </c>
      <c r="K6" s="67">
        <v>81373</v>
      </c>
      <c r="L6" s="67">
        <v>110568</v>
      </c>
      <c r="M6" s="67">
        <v>106276</v>
      </c>
      <c r="N6" s="67">
        <v>104542</v>
      </c>
      <c r="O6" s="67">
        <v>110568</v>
      </c>
      <c r="P6" s="67">
        <v>118660</v>
      </c>
      <c r="Q6" s="67">
        <v>201647</v>
      </c>
      <c r="R6" s="67">
        <v>184280</v>
      </c>
      <c r="S6" s="67">
        <v>183303</v>
      </c>
      <c r="T6" s="67">
        <v>203225</v>
      </c>
      <c r="U6" s="67">
        <v>186650</v>
      </c>
      <c r="V6" s="67">
        <v>148554</v>
      </c>
      <c r="W6" s="67">
        <v>137769</v>
      </c>
      <c r="X6" s="67">
        <v>165875</v>
      </c>
      <c r="Y6" s="67">
        <v>176220</v>
      </c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</row>
    <row r="7" spans="1:49" hidden="1" outlineLevel="1" x14ac:dyDescent="0.25">
      <c r="A7" s="7" t="s">
        <v>140</v>
      </c>
      <c r="B7" s="67">
        <v>9023</v>
      </c>
      <c r="C7" s="67">
        <v>10511</v>
      </c>
      <c r="D7" s="67">
        <v>11191</v>
      </c>
      <c r="E7" s="67">
        <v>13589</v>
      </c>
      <c r="F7" s="67">
        <v>12883</v>
      </c>
      <c r="G7" s="67">
        <v>15099</v>
      </c>
      <c r="H7" s="67">
        <v>13683</v>
      </c>
      <c r="I7" s="67">
        <v>19586</v>
      </c>
      <c r="J7" s="67">
        <v>17834</v>
      </c>
      <c r="K7" s="67">
        <v>26630</v>
      </c>
      <c r="L7" s="67">
        <v>25907</v>
      </c>
      <c r="M7" s="67">
        <v>30350</v>
      </c>
      <c r="N7" s="67">
        <v>31703</v>
      </c>
      <c r="O7" s="67">
        <v>25907</v>
      </c>
      <c r="P7" s="67">
        <v>26696</v>
      </c>
      <c r="Q7" s="67">
        <v>33809</v>
      </c>
      <c r="R7" s="67">
        <v>21763</v>
      </c>
      <c r="S7" s="67">
        <v>25425</v>
      </c>
      <c r="T7" s="67">
        <v>41745</v>
      </c>
      <c r="U7" s="67">
        <v>27951</v>
      </c>
      <c r="V7" s="67">
        <v>26264</v>
      </c>
      <c r="W7" s="67">
        <v>26960</v>
      </c>
      <c r="X7" s="67">
        <v>25518</v>
      </c>
      <c r="Y7" s="67">
        <v>21944</v>
      </c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</row>
    <row r="8" spans="1:49" hidden="1" outlineLevel="1" x14ac:dyDescent="0.25">
      <c r="A8" s="7" t="s">
        <v>216</v>
      </c>
      <c r="B8" s="67">
        <v>329</v>
      </c>
      <c r="C8" s="67">
        <v>240</v>
      </c>
      <c r="D8" s="67">
        <v>302</v>
      </c>
      <c r="E8" s="67" t="s">
        <v>3</v>
      </c>
      <c r="F8" s="67" t="s">
        <v>3</v>
      </c>
      <c r="G8" s="67" t="s">
        <v>3</v>
      </c>
      <c r="H8" s="67" t="s">
        <v>3</v>
      </c>
      <c r="I8" s="67" t="s">
        <v>3</v>
      </c>
      <c r="J8" s="67" t="s">
        <v>3</v>
      </c>
      <c r="K8" s="67" t="s">
        <v>3</v>
      </c>
      <c r="L8" s="67" t="s">
        <v>3</v>
      </c>
      <c r="M8" s="67" t="s">
        <v>3</v>
      </c>
      <c r="N8" s="67" t="s">
        <v>3</v>
      </c>
      <c r="O8" s="67" t="s">
        <v>3</v>
      </c>
      <c r="P8" s="67" t="s">
        <v>3</v>
      </c>
      <c r="Q8" s="67" t="s">
        <v>3</v>
      </c>
      <c r="R8" s="67" t="s">
        <v>3</v>
      </c>
      <c r="S8" s="67" t="s">
        <v>3</v>
      </c>
      <c r="T8" s="67" t="s">
        <v>3</v>
      </c>
      <c r="U8" s="67" t="s">
        <v>3</v>
      </c>
      <c r="V8" s="67" t="s">
        <v>3</v>
      </c>
      <c r="W8" s="67" t="s">
        <v>3</v>
      </c>
      <c r="X8" s="67" t="s">
        <v>3</v>
      </c>
      <c r="Y8" s="67" t="s">
        <v>3</v>
      </c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</row>
    <row r="9" spans="1:49" hidden="1" outlineLevel="1" x14ac:dyDescent="0.25">
      <c r="A9" s="7" t="s">
        <v>158</v>
      </c>
      <c r="B9" s="67">
        <v>5571</v>
      </c>
      <c r="C9" s="67">
        <v>8996</v>
      </c>
      <c r="D9" s="67">
        <v>10982</v>
      </c>
      <c r="E9" s="67" t="s">
        <v>3</v>
      </c>
      <c r="F9" s="67" t="s">
        <v>3</v>
      </c>
      <c r="G9" s="67" t="s">
        <v>3</v>
      </c>
      <c r="H9" s="67" t="s">
        <v>3</v>
      </c>
      <c r="I9" s="67" t="s">
        <v>3</v>
      </c>
      <c r="J9" s="67" t="s">
        <v>3</v>
      </c>
      <c r="K9" s="67" t="s">
        <v>3</v>
      </c>
      <c r="L9" s="67" t="s">
        <v>3</v>
      </c>
      <c r="M9" s="67" t="s">
        <v>3</v>
      </c>
      <c r="N9" s="67" t="s">
        <v>3</v>
      </c>
      <c r="O9" s="67" t="s">
        <v>3</v>
      </c>
      <c r="P9" s="67" t="s">
        <v>3</v>
      </c>
      <c r="Q9" s="67" t="s">
        <v>3</v>
      </c>
      <c r="R9" s="67" t="s">
        <v>3</v>
      </c>
      <c r="S9" s="67" t="s">
        <v>3</v>
      </c>
      <c r="T9" s="67" t="s">
        <v>3</v>
      </c>
      <c r="U9" s="67" t="s">
        <v>3</v>
      </c>
      <c r="V9" s="67" t="s">
        <v>3</v>
      </c>
      <c r="W9" s="67" t="s">
        <v>3</v>
      </c>
      <c r="X9" s="67" t="s">
        <v>3</v>
      </c>
      <c r="Y9" s="67" t="s">
        <v>3</v>
      </c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</row>
    <row r="10" spans="1:49" hidden="1" outlineLevel="1" x14ac:dyDescent="0.25">
      <c r="A10" s="7" t="s">
        <v>161</v>
      </c>
      <c r="B10" s="67">
        <v>67</v>
      </c>
      <c r="C10" s="67">
        <v>119</v>
      </c>
      <c r="D10" s="67">
        <v>20</v>
      </c>
      <c r="E10" s="67">
        <v>651</v>
      </c>
      <c r="F10" s="67">
        <v>2129</v>
      </c>
      <c r="G10" s="67">
        <v>1933</v>
      </c>
      <c r="H10" s="67">
        <v>1413</v>
      </c>
      <c r="I10" s="67">
        <v>216</v>
      </c>
      <c r="J10" s="67">
        <v>4145</v>
      </c>
      <c r="K10" s="67">
        <v>3626</v>
      </c>
      <c r="L10" s="67">
        <v>3371</v>
      </c>
      <c r="M10" s="67">
        <v>529</v>
      </c>
      <c r="N10" s="67">
        <v>4318</v>
      </c>
      <c r="O10" s="67">
        <v>3371</v>
      </c>
      <c r="P10" s="67">
        <v>1434</v>
      </c>
      <c r="Q10" s="67">
        <v>629</v>
      </c>
      <c r="R10" s="67">
        <v>3399</v>
      </c>
      <c r="S10" s="67">
        <v>8757</v>
      </c>
      <c r="T10" s="67">
        <v>4255</v>
      </c>
      <c r="U10" s="67">
        <v>6431</v>
      </c>
      <c r="V10" s="67">
        <v>11913</v>
      </c>
      <c r="W10" s="67">
        <v>10064</v>
      </c>
      <c r="X10" s="67">
        <v>8361</v>
      </c>
      <c r="Y10" s="67">
        <v>6844</v>
      </c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</row>
    <row r="11" spans="1:49" hidden="1" outlineLevel="1" x14ac:dyDescent="0.25">
      <c r="A11" s="7" t="s">
        <v>159</v>
      </c>
      <c r="B11" s="67">
        <v>822</v>
      </c>
      <c r="C11" s="67" t="s">
        <v>3</v>
      </c>
      <c r="D11" s="67" t="s">
        <v>3</v>
      </c>
      <c r="E11" s="67" t="s">
        <v>3</v>
      </c>
      <c r="F11" s="67" t="s">
        <v>3</v>
      </c>
      <c r="G11" s="67" t="s">
        <v>3</v>
      </c>
      <c r="H11" s="67" t="s">
        <v>3</v>
      </c>
      <c r="I11" s="67" t="s">
        <v>3</v>
      </c>
      <c r="J11" s="67" t="s">
        <v>3</v>
      </c>
      <c r="K11" s="67" t="s">
        <v>3</v>
      </c>
      <c r="L11" s="67" t="s">
        <v>3</v>
      </c>
      <c r="M11" s="67" t="s">
        <v>3</v>
      </c>
      <c r="N11" s="67" t="s">
        <v>3</v>
      </c>
      <c r="O11" s="67" t="s">
        <v>3</v>
      </c>
      <c r="P11" s="67" t="s">
        <v>3</v>
      </c>
      <c r="Q11" s="67" t="s">
        <v>3</v>
      </c>
      <c r="R11" s="67" t="s">
        <v>3</v>
      </c>
      <c r="S11" s="67" t="s">
        <v>3</v>
      </c>
      <c r="T11" s="67" t="s">
        <v>3</v>
      </c>
      <c r="U11" s="67" t="s">
        <v>3</v>
      </c>
      <c r="V11" s="67" t="s">
        <v>3</v>
      </c>
      <c r="W11" s="67" t="s">
        <v>3</v>
      </c>
      <c r="X11" s="67" t="s">
        <v>3</v>
      </c>
      <c r="Y11" s="67" t="s">
        <v>3</v>
      </c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</row>
    <row r="12" spans="1:49" hidden="1" outlineLevel="1" x14ac:dyDescent="0.25">
      <c r="A12" s="18" t="s">
        <v>160</v>
      </c>
      <c r="B12" s="61" t="s">
        <v>3</v>
      </c>
      <c r="C12" s="61" t="s">
        <v>3</v>
      </c>
      <c r="D12" s="61" t="s">
        <v>3</v>
      </c>
      <c r="E12" s="61">
        <v>10667</v>
      </c>
      <c r="F12" s="61">
        <v>4237</v>
      </c>
      <c r="G12" s="61">
        <v>6153</v>
      </c>
      <c r="H12" s="61">
        <v>6597</v>
      </c>
      <c r="I12" s="61">
        <v>6375</v>
      </c>
      <c r="J12" s="61">
        <v>7909</v>
      </c>
      <c r="K12" s="61">
        <v>66073</v>
      </c>
      <c r="L12" s="61">
        <v>11301</v>
      </c>
      <c r="M12" s="61">
        <v>9915</v>
      </c>
      <c r="N12" s="61">
        <v>10593</v>
      </c>
      <c r="O12" s="61">
        <v>11301</v>
      </c>
      <c r="P12" s="61">
        <v>28553</v>
      </c>
      <c r="Q12" s="61">
        <v>9029</v>
      </c>
      <c r="R12" s="61">
        <v>8896</v>
      </c>
      <c r="S12" s="61">
        <v>9880</v>
      </c>
      <c r="T12" s="61">
        <v>33206</v>
      </c>
      <c r="U12" s="61">
        <v>22745</v>
      </c>
      <c r="V12" s="61">
        <v>24882</v>
      </c>
      <c r="W12" s="61">
        <v>27873</v>
      </c>
      <c r="X12" s="61">
        <v>28283</v>
      </c>
      <c r="Y12" s="61">
        <v>27229</v>
      </c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</row>
    <row r="13" spans="1:49" s="89" customFormat="1" hidden="1" outlineLevel="1" x14ac:dyDescent="0.25">
      <c r="A13" s="16" t="s">
        <v>143</v>
      </c>
      <c r="B13" s="68">
        <v>1358748</v>
      </c>
      <c r="C13" s="68">
        <v>1412977</v>
      </c>
      <c r="D13" s="68">
        <v>1490713</v>
      </c>
      <c r="E13" s="68">
        <v>1570859</v>
      </c>
      <c r="F13" s="68">
        <v>1660942</v>
      </c>
      <c r="G13" s="68">
        <v>1784028</v>
      </c>
      <c r="H13" s="68">
        <v>1868808</v>
      </c>
      <c r="I13" s="68">
        <v>2059346</v>
      </c>
      <c r="J13" s="68">
        <v>2119154</v>
      </c>
      <c r="K13" s="68">
        <v>2240355</v>
      </c>
      <c r="L13" s="68">
        <v>2878613</v>
      </c>
      <c r="M13" s="68">
        <v>2487330</v>
      </c>
      <c r="N13" s="68">
        <v>2688233</v>
      </c>
      <c r="O13" s="68">
        <v>2878613</v>
      </c>
      <c r="P13" s="68">
        <v>3126682</v>
      </c>
      <c r="Q13" s="68">
        <v>3347966</v>
      </c>
      <c r="R13" s="68">
        <v>3466480</v>
      </c>
      <c r="S13" s="68">
        <v>3804831</v>
      </c>
      <c r="T13" s="68">
        <v>3884844</v>
      </c>
      <c r="U13" s="68">
        <v>4010961</v>
      </c>
      <c r="V13" s="68">
        <v>4097855</v>
      </c>
      <c r="W13" s="68">
        <v>4170944</v>
      </c>
      <c r="X13" s="68">
        <v>4262556</v>
      </c>
      <c r="Y13" s="68">
        <v>4432331</v>
      </c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</row>
    <row r="14" spans="1:49" s="89" customFormat="1" hidden="1" outlineLevel="1" x14ac:dyDescent="0.25">
      <c r="A14" s="16" t="s">
        <v>144</v>
      </c>
      <c r="B14" s="68">
        <v>92825</v>
      </c>
      <c r="C14" s="68">
        <v>104964</v>
      </c>
      <c r="D14" s="68">
        <v>115511</v>
      </c>
      <c r="E14" s="68">
        <v>50280</v>
      </c>
      <c r="F14" s="68">
        <v>46588</v>
      </c>
      <c r="G14" s="68">
        <v>72232</v>
      </c>
      <c r="H14" s="68">
        <v>85834</v>
      </c>
      <c r="I14" s="68">
        <v>83478</v>
      </c>
      <c r="J14" s="68">
        <v>82811</v>
      </c>
      <c r="K14" s="68">
        <v>126260</v>
      </c>
      <c r="L14" s="68">
        <v>221942</v>
      </c>
      <c r="M14" s="68">
        <v>172089</v>
      </c>
      <c r="N14" s="68">
        <v>214658</v>
      </c>
      <c r="O14" s="68">
        <v>221942</v>
      </c>
      <c r="P14" s="68">
        <v>268012</v>
      </c>
      <c r="Q14" s="68">
        <v>167144</v>
      </c>
      <c r="R14" s="68">
        <v>177970</v>
      </c>
      <c r="S14" s="68">
        <v>188398</v>
      </c>
      <c r="T14" s="68">
        <v>196164</v>
      </c>
      <c r="U14" s="68">
        <v>224629</v>
      </c>
      <c r="V14" s="68">
        <v>255167</v>
      </c>
      <c r="W14" s="68">
        <v>270205</v>
      </c>
      <c r="X14" s="68">
        <v>274124</v>
      </c>
      <c r="Y14" s="68">
        <v>292097</v>
      </c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</row>
    <row r="15" spans="1:49" hidden="1" outlineLevel="1" x14ac:dyDescent="0.25">
      <c r="A15" s="7" t="s">
        <v>139</v>
      </c>
      <c r="B15" s="67">
        <v>0</v>
      </c>
      <c r="C15" s="67">
        <v>6423</v>
      </c>
      <c r="D15" s="67">
        <v>20605</v>
      </c>
      <c r="E15" s="67">
        <v>20781</v>
      </c>
      <c r="F15" s="67">
        <v>20552</v>
      </c>
      <c r="G15" s="67">
        <v>31358</v>
      </c>
      <c r="H15" s="67">
        <v>30773</v>
      </c>
      <c r="I15" s="67">
        <v>28946</v>
      </c>
      <c r="J15" s="67">
        <v>27095</v>
      </c>
      <c r="K15" s="67">
        <v>56066</v>
      </c>
      <c r="L15" s="67">
        <v>72106</v>
      </c>
      <c r="M15" s="67">
        <v>63032</v>
      </c>
      <c r="N15" s="67">
        <v>98506</v>
      </c>
      <c r="O15" s="67">
        <v>72106</v>
      </c>
      <c r="P15" s="67">
        <v>73884</v>
      </c>
      <c r="Q15" s="67">
        <v>28986</v>
      </c>
      <c r="R15" s="67">
        <v>32254</v>
      </c>
      <c r="S15" s="67">
        <v>42561</v>
      </c>
      <c r="T15" s="67">
        <v>31331</v>
      </c>
      <c r="U15" s="67">
        <v>71575</v>
      </c>
      <c r="V15" s="67">
        <v>62969</v>
      </c>
      <c r="W15" s="67">
        <v>65701</v>
      </c>
      <c r="X15" s="67">
        <v>65798</v>
      </c>
      <c r="Y15" s="67">
        <v>83855</v>
      </c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</row>
    <row r="16" spans="1:49" hidden="1" outlineLevel="1" x14ac:dyDescent="0.25">
      <c r="A16" s="7" t="s">
        <v>145</v>
      </c>
      <c r="B16" s="67">
        <v>8165</v>
      </c>
      <c r="C16" s="67">
        <v>8165</v>
      </c>
      <c r="D16" s="67">
        <v>8219</v>
      </c>
      <c r="E16" s="67">
        <v>8822</v>
      </c>
      <c r="F16" s="67">
        <v>8578</v>
      </c>
      <c r="G16" s="67">
        <v>9590</v>
      </c>
      <c r="H16" s="67">
        <v>9810</v>
      </c>
      <c r="I16" s="67">
        <v>9535</v>
      </c>
      <c r="J16" s="67">
        <v>10152</v>
      </c>
      <c r="K16" s="67">
        <v>11975</v>
      </c>
      <c r="L16" s="67">
        <v>18282</v>
      </c>
      <c r="M16" s="67">
        <v>16063</v>
      </c>
      <c r="N16" s="67">
        <v>18235</v>
      </c>
      <c r="O16" s="67">
        <v>18282</v>
      </c>
      <c r="P16" s="67">
        <v>19555</v>
      </c>
      <c r="Q16" s="67">
        <v>20572</v>
      </c>
      <c r="R16" s="67">
        <v>24185</v>
      </c>
      <c r="S16" s="67">
        <v>32781</v>
      </c>
      <c r="T16" s="67">
        <v>43849</v>
      </c>
      <c r="U16" s="67">
        <v>40214</v>
      </c>
      <c r="V16" s="67">
        <v>51478</v>
      </c>
      <c r="W16" s="67">
        <v>57993</v>
      </c>
      <c r="X16" s="67">
        <v>67399</v>
      </c>
      <c r="Y16" s="67">
        <v>68672</v>
      </c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</row>
    <row r="17" spans="1:49" hidden="1" outlineLevel="1" x14ac:dyDescent="0.25">
      <c r="A17" s="7" t="s">
        <v>146</v>
      </c>
      <c r="B17" s="67">
        <v>32694</v>
      </c>
      <c r="C17" s="67">
        <v>38442</v>
      </c>
      <c r="D17" s="67">
        <v>36776</v>
      </c>
      <c r="E17" s="67">
        <v>15603</v>
      </c>
      <c r="F17" s="67">
        <v>12489</v>
      </c>
      <c r="G17" s="67">
        <v>26420</v>
      </c>
      <c r="H17" s="67">
        <v>39096</v>
      </c>
      <c r="I17" s="67">
        <v>38641</v>
      </c>
      <c r="J17" s="67">
        <v>40489</v>
      </c>
      <c r="K17" s="67">
        <v>52149</v>
      </c>
      <c r="L17" s="67">
        <v>52642</v>
      </c>
      <c r="M17" s="67">
        <v>58455</v>
      </c>
      <c r="N17" s="67">
        <v>73196</v>
      </c>
      <c r="O17" s="67">
        <v>52642</v>
      </c>
      <c r="P17" s="67">
        <v>55214</v>
      </c>
      <c r="Q17" s="67">
        <v>79345</v>
      </c>
      <c r="R17" s="67">
        <v>80471</v>
      </c>
      <c r="S17" s="67">
        <v>68677</v>
      </c>
      <c r="T17" s="67">
        <v>75414</v>
      </c>
      <c r="U17" s="67">
        <v>104443</v>
      </c>
      <c r="V17" s="67">
        <v>127959</v>
      </c>
      <c r="W17" s="67">
        <v>133811</v>
      </c>
      <c r="X17" s="67">
        <v>129431</v>
      </c>
      <c r="Y17" s="67">
        <v>129848</v>
      </c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</row>
    <row r="18" spans="1:49" hidden="1" outlineLevel="1" x14ac:dyDescent="0.25">
      <c r="A18" s="7" t="s">
        <v>147</v>
      </c>
      <c r="B18" s="67">
        <v>6600</v>
      </c>
      <c r="C18" s="67">
        <v>3738</v>
      </c>
      <c r="D18" s="67">
        <v>1525</v>
      </c>
      <c r="E18" s="67">
        <v>1223</v>
      </c>
      <c r="F18" s="67" t="s">
        <v>3</v>
      </c>
      <c r="G18" s="67" t="s">
        <v>3</v>
      </c>
      <c r="H18" s="67" t="s">
        <v>3</v>
      </c>
      <c r="I18" s="67" t="s">
        <v>3</v>
      </c>
      <c r="J18" s="67" t="s">
        <v>3</v>
      </c>
      <c r="K18" s="67" t="s">
        <v>3</v>
      </c>
      <c r="L18" s="67" t="s">
        <v>3</v>
      </c>
      <c r="M18" s="67" t="s">
        <v>3</v>
      </c>
      <c r="N18" s="67" t="s">
        <v>3</v>
      </c>
      <c r="O18" s="67" t="s">
        <v>3</v>
      </c>
      <c r="P18" s="67" t="s">
        <v>3</v>
      </c>
      <c r="Q18" s="67" t="s">
        <v>3</v>
      </c>
      <c r="R18" s="67" t="s">
        <v>3</v>
      </c>
      <c r="S18" s="67" t="s">
        <v>3</v>
      </c>
      <c r="T18" s="67" t="s">
        <v>3</v>
      </c>
      <c r="U18" s="67" t="s">
        <v>3</v>
      </c>
      <c r="V18" s="67" t="s">
        <v>3</v>
      </c>
      <c r="W18" s="67" t="s">
        <v>3</v>
      </c>
      <c r="X18" s="67" t="s">
        <v>3</v>
      </c>
      <c r="Y18" s="67" t="s">
        <v>3</v>
      </c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</row>
    <row r="19" spans="1:49" hidden="1" outlineLevel="1" x14ac:dyDescent="0.25">
      <c r="A19" s="7" t="s">
        <v>148</v>
      </c>
      <c r="B19" s="67">
        <v>1402</v>
      </c>
      <c r="C19" s="67">
        <v>1402</v>
      </c>
      <c r="D19" s="67">
        <v>1402</v>
      </c>
      <c r="E19" s="67">
        <v>1402</v>
      </c>
      <c r="F19" s="67" t="s">
        <v>3</v>
      </c>
      <c r="G19" s="67" t="s">
        <v>3</v>
      </c>
      <c r="H19" s="67" t="s">
        <v>3</v>
      </c>
      <c r="I19" s="67" t="s">
        <v>3</v>
      </c>
      <c r="J19" s="67" t="s">
        <v>3</v>
      </c>
      <c r="K19" s="67" t="s">
        <v>3</v>
      </c>
      <c r="L19" s="67" t="s">
        <v>3</v>
      </c>
      <c r="M19" s="67" t="s">
        <v>3</v>
      </c>
      <c r="N19" s="67" t="s">
        <v>3</v>
      </c>
      <c r="O19" s="67" t="s">
        <v>3</v>
      </c>
      <c r="P19" s="67" t="s">
        <v>3</v>
      </c>
      <c r="Q19" s="67" t="s">
        <v>3</v>
      </c>
      <c r="R19" s="67" t="s">
        <v>3</v>
      </c>
      <c r="S19" s="67" t="s">
        <v>3</v>
      </c>
      <c r="T19" s="67" t="s">
        <v>3</v>
      </c>
      <c r="U19" s="67" t="s">
        <v>3</v>
      </c>
      <c r="V19" s="67" t="s">
        <v>3</v>
      </c>
      <c r="W19" s="67" t="s">
        <v>3</v>
      </c>
      <c r="X19" s="67" t="s">
        <v>3</v>
      </c>
      <c r="Y19" s="67" t="s">
        <v>3</v>
      </c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</row>
    <row r="20" spans="1:49" hidden="1" outlineLevel="1" x14ac:dyDescent="0.25">
      <c r="A20" s="7" t="s">
        <v>149</v>
      </c>
      <c r="B20" s="67">
        <v>25582</v>
      </c>
      <c r="C20" s="67">
        <v>25916</v>
      </c>
      <c r="D20" s="67">
        <v>26284</v>
      </c>
      <c r="E20" s="67">
        <v>2449</v>
      </c>
      <c r="F20" s="67" t="s">
        <v>3</v>
      </c>
      <c r="G20" s="67" t="s">
        <v>3</v>
      </c>
      <c r="H20" s="67" t="s">
        <v>3</v>
      </c>
      <c r="I20" s="67" t="s">
        <v>3</v>
      </c>
      <c r="J20" s="67" t="s">
        <v>3</v>
      </c>
      <c r="K20" s="67" t="s">
        <v>3</v>
      </c>
      <c r="L20" s="67" t="s">
        <v>3</v>
      </c>
      <c r="M20" s="67" t="s">
        <v>3</v>
      </c>
      <c r="N20" s="67" t="s">
        <v>3</v>
      </c>
      <c r="O20" s="67" t="s">
        <v>3</v>
      </c>
      <c r="P20" s="67" t="s">
        <v>3</v>
      </c>
      <c r="Q20" s="67" t="s">
        <v>3</v>
      </c>
      <c r="R20" s="67" t="s">
        <v>3</v>
      </c>
      <c r="S20" s="67" t="s">
        <v>3</v>
      </c>
      <c r="T20" s="67" t="s">
        <v>3</v>
      </c>
      <c r="U20" s="67" t="s">
        <v>3</v>
      </c>
      <c r="V20" s="67" t="s">
        <v>3</v>
      </c>
      <c r="W20" s="67" t="s">
        <v>3</v>
      </c>
      <c r="X20" s="67" t="s">
        <v>3</v>
      </c>
      <c r="Y20" s="67" t="s">
        <v>3</v>
      </c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</row>
    <row r="21" spans="1:49" hidden="1" outlineLevel="1" x14ac:dyDescent="0.25">
      <c r="A21" s="7" t="s">
        <v>150</v>
      </c>
      <c r="B21" s="67">
        <v>18382</v>
      </c>
      <c r="C21" s="67">
        <v>20878</v>
      </c>
      <c r="D21" s="67">
        <v>20700</v>
      </c>
      <c r="E21" s="67" t="s">
        <v>3</v>
      </c>
      <c r="F21" s="67" t="s">
        <v>3</v>
      </c>
      <c r="G21" s="67" t="s">
        <v>3</v>
      </c>
      <c r="H21" s="67" t="s">
        <v>3</v>
      </c>
      <c r="I21" s="67" t="s">
        <v>3</v>
      </c>
      <c r="J21" s="67" t="s">
        <v>3</v>
      </c>
      <c r="K21" s="67" t="s">
        <v>3</v>
      </c>
      <c r="L21" s="67" t="s">
        <v>3</v>
      </c>
      <c r="M21" s="67" t="s">
        <v>3</v>
      </c>
      <c r="N21" s="67" t="s">
        <v>3</v>
      </c>
      <c r="O21" s="67" t="s">
        <v>3</v>
      </c>
      <c r="P21" s="67" t="s">
        <v>3</v>
      </c>
      <c r="Q21" s="67" t="s">
        <v>3</v>
      </c>
      <c r="R21" s="67" t="s">
        <v>3</v>
      </c>
      <c r="S21" s="67" t="s">
        <v>3</v>
      </c>
      <c r="T21" s="67" t="s">
        <v>3</v>
      </c>
      <c r="U21" s="67" t="s">
        <v>3</v>
      </c>
      <c r="V21" s="67" t="s">
        <v>3</v>
      </c>
      <c r="W21" s="67" t="s">
        <v>3</v>
      </c>
      <c r="X21" s="67" t="s">
        <v>3</v>
      </c>
      <c r="Y21" s="67" t="s">
        <v>3</v>
      </c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</row>
    <row r="22" spans="1:49" s="92" customFormat="1" hidden="1" outlineLevel="1" x14ac:dyDescent="0.25">
      <c r="A22" s="20" t="s">
        <v>151</v>
      </c>
      <c r="B22" s="33" t="s">
        <v>3</v>
      </c>
      <c r="C22" s="33" t="s">
        <v>3</v>
      </c>
      <c r="D22" s="33" t="s">
        <v>3</v>
      </c>
      <c r="E22" s="33" t="s">
        <v>3</v>
      </c>
      <c r="F22" s="33">
        <v>4969</v>
      </c>
      <c r="G22" s="33">
        <v>4864</v>
      </c>
      <c r="H22" s="33">
        <v>6155</v>
      </c>
      <c r="I22" s="33">
        <v>6356</v>
      </c>
      <c r="J22" s="33">
        <v>5075</v>
      </c>
      <c r="K22" s="33">
        <v>6070</v>
      </c>
      <c r="L22" s="33">
        <v>78912</v>
      </c>
      <c r="M22" s="33">
        <v>34539</v>
      </c>
      <c r="N22" s="33">
        <v>24721</v>
      </c>
      <c r="O22" s="33">
        <v>78912</v>
      </c>
      <c r="P22" s="33">
        <v>119359</v>
      </c>
      <c r="Q22" s="33">
        <v>38241</v>
      </c>
      <c r="R22" s="33">
        <v>41060</v>
      </c>
      <c r="S22" s="33">
        <v>44379</v>
      </c>
      <c r="T22" s="33">
        <v>45570</v>
      </c>
      <c r="U22" s="33">
        <v>8397</v>
      </c>
      <c r="V22" s="33">
        <v>12761</v>
      </c>
      <c r="W22" s="33">
        <v>12700</v>
      </c>
      <c r="X22" s="33">
        <v>11496</v>
      </c>
      <c r="Y22" s="33">
        <v>9722</v>
      </c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</row>
    <row r="23" spans="1:49" s="89" customFormat="1" hidden="1" outlineLevel="1" x14ac:dyDescent="0.25">
      <c r="A23" s="17" t="s">
        <v>152</v>
      </c>
      <c r="B23" s="38">
        <v>651</v>
      </c>
      <c r="C23" s="38">
        <v>308</v>
      </c>
      <c r="D23" s="38">
        <v>441</v>
      </c>
      <c r="E23" s="38">
        <v>1400897</v>
      </c>
      <c r="F23" s="38">
        <v>1496669</v>
      </c>
      <c r="G23" s="38">
        <v>1593087</v>
      </c>
      <c r="H23" s="38">
        <v>1659787</v>
      </c>
      <c r="I23" s="38">
        <v>1846533</v>
      </c>
      <c r="J23" s="38">
        <v>1908961</v>
      </c>
      <c r="K23" s="38">
        <v>1985052</v>
      </c>
      <c r="L23" s="38">
        <v>2527177</v>
      </c>
      <c r="M23" s="38">
        <v>2184520</v>
      </c>
      <c r="N23" s="38">
        <v>2343355</v>
      </c>
      <c r="O23" s="38">
        <v>2527177</v>
      </c>
      <c r="P23" s="38">
        <v>2729877</v>
      </c>
      <c r="Q23" s="38">
        <v>3052141</v>
      </c>
      <c r="R23" s="38">
        <v>3162137</v>
      </c>
      <c r="S23" s="38">
        <v>3490518</v>
      </c>
      <c r="T23" s="38">
        <v>3563716</v>
      </c>
      <c r="U23" s="38">
        <v>3661318</v>
      </c>
      <c r="V23" s="38">
        <v>3718303</v>
      </c>
      <c r="W23" s="38">
        <v>3777816</v>
      </c>
      <c r="X23" s="38">
        <v>3865959</v>
      </c>
      <c r="Y23" s="38">
        <v>4018102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</row>
    <row r="24" spans="1:49" hidden="1" outlineLevel="1" x14ac:dyDescent="0.25">
      <c r="A24" s="7" t="s">
        <v>153</v>
      </c>
      <c r="B24" s="26" t="s">
        <v>3</v>
      </c>
      <c r="C24" s="26" t="s">
        <v>3</v>
      </c>
      <c r="D24" s="26" t="s">
        <v>3</v>
      </c>
      <c r="E24" s="26">
        <v>924</v>
      </c>
      <c r="F24" s="26" t="s">
        <v>3</v>
      </c>
      <c r="G24" s="26">
        <v>981</v>
      </c>
      <c r="H24" s="26">
        <v>899</v>
      </c>
      <c r="I24" s="26">
        <v>979</v>
      </c>
      <c r="J24" s="26">
        <v>979</v>
      </c>
      <c r="K24" s="26">
        <v>1058</v>
      </c>
      <c r="L24" s="26">
        <v>1744</v>
      </c>
      <c r="M24" s="26">
        <v>1058</v>
      </c>
      <c r="N24" s="26">
        <v>1181</v>
      </c>
      <c r="O24" s="26">
        <v>1744</v>
      </c>
      <c r="P24" s="26">
        <v>1990</v>
      </c>
      <c r="Q24" s="26">
        <v>2056</v>
      </c>
      <c r="R24" s="26">
        <v>2105</v>
      </c>
      <c r="S24" s="26">
        <v>11189</v>
      </c>
      <c r="T24" s="26">
        <v>11263</v>
      </c>
      <c r="U24" s="26">
        <v>11225</v>
      </c>
      <c r="V24" s="26">
        <v>11221</v>
      </c>
      <c r="W24" s="26">
        <v>11219</v>
      </c>
      <c r="X24" s="26">
        <v>11204</v>
      </c>
      <c r="Y24" s="26">
        <v>14490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</row>
    <row r="25" spans="1:49" hidden="1" outlineLevel="1" x14ac:dyDescent="0.25">
      <c r="A25" s="7" t="s">
        <v>154</v>
      </c>
      <c r="B25" s="67" t="s">
        <v>3</v>
      </c>
      <c r="C25" s="67" t="s">
        <v>3</v>
      </c>
      <c r="D25" s="67" t="s">
        <v>3</v>
      </c>
      <c r="E25" s="67">
        <v>1399973</v>
      </c>
      <c r="F25" s="67" t="s">
        <v>3</v>
      </c>
      <c r="G25" s="67">
        <v>1592106</v>
      </c>
      <c r="H25" s="67">
        <v>1658888</v>
      </c>
      <c r="I25" s="67">
        <v>1845554</v>
      </c>
      <c r="J25" s="67">
        <v>1907982</v>
      </c>
      <c r="K25" s="67">
        <v>1983994</v>
      </c>
      <c r="L25" s="67">
        <v>2525433</v>
      </c>
      <c r="M25" s="67">
        <v>2183462</v>
      </c>
      <c r="N25" s="67">
        <v>2342174</v>
      </c>
      <c r="O25" s="67">
        <v>2525433</v>
      </c>
      <c r="P25" s="67">
        <v>2727887</v>
      </c>
      <c r="Q25" s="67">
        <v>3050085</v>
      </c>
      <c r="R25" s="67">
        <v>3160032</v>
      </c>
      <c r="S25" s="67">
        <v>3479329</v>
      </c>
      <c r="T25" s="67">
        <v>3552453</v>
      </c>
      <c r="U25" s="67">
        <v>3650093</v>
      </c>
      <c r="V25" s="67">
        <v>3707082</v>
      </c>
      <c r="W25" s="67">
        <v>3766597</v>
      </c>
      <c r="X25" s="67">
        <v>3854755</v>
      </c>
      <c r="Y25" s="67">
        <v>4003612</v>
      </c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</row>
    <row r="26" spans="1:49" s="89" customFormat="1" hidden="1" outlineLevel="1" x14ac:dyDescent="0.25">
      <c r="A26" s="16" t="s">
        <v>155</v>
      </c>
      <c r="B26" s="68">
        <v>1165473</v>
      </c>
      <c r="C26" s="68">
        <v>1203839</v>
      </c>
      <c r="D26" s="68">
        <v>1269773</v>
      </c>
      <c r="E26" s="68">
        <v>13743</v>
      </c>
      <c r="F26" s="68">
        <v>10821</v>
      </c>
      <c r="G26" s="68">
        <v>10551</v>
      </c>
      <c r="H26" s="68">
        <v>13589</v>
      </c>
      <c r="I26" s="68">
        <v>18809</v>
      </c>
      <c r="J26" s="68">
        <v>17969</v>
      </c>
      <c r="K26" s="68">
        <v>20167</v>
      </c>
      <c r="L26" s="68">
        <v>20325</v>
      </c>
      <c r="M26" s="68">
        <v>21726</v>
      </c>
      <c r="N26" s="68">
        <v>21071</v>
      </c>
      <c r="O26" s="68">
        <v>20325</v>
      </c>
      <c r="P26" s="68">
        <v>19966</v>
      </c>
      <c r="Q26" s="68">
        <v>19846</v>
      </c>
      <c r="R26" s="68">
        <v>19103</v>
      </c>
      <c r="S26" s="68">
        <v>20336</v>
      </c>
      <c r="T26" s="68">
        <v>20281</v>
      </c>
      <c r="U26" s="68">
        <v>19970</v>
      </c>
      <c r="V26" s="68">
        <v>19589</v>
      </c>
      <c r="W26" s="68">
        <v>19134</v>
      </c>
      <c r="X26" s="68">
        <v>19526</v>
      </c>
      <c r="Y26" s="68">
        <v>19530</v>
      </c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</row>
    <row r="27" spans="1:49" s="89" customFormat="1" hidden="1" outlineLevel="1" x14ac:dyDescent="0.25">
      <c r="A27" s="16" t="s">
        <v>156</v>
      </c>
      <c r="B27" s="68">
        <v>99799</v>
      </c>
      <c r="C27" s="68">
        <v>103866</v>
      </c>
      <c r="D27" s="68">
        <v>104988</v>
      </c>
      <c r="E27" s="68">
        <v>105939</v>
      </c>
      <c r="F27" s="68">
        <v>106864</v>
      </c>
      <c r="G27" s="68">
        <v>108158</v>
      </c>
      <c r="H27" s="68">
        <v>109598</v>
      </c>
      <c r="I27" s="68">
        <v>110526</v>
      </c>
      <c r="J27" s="68">
        <v>109413</v>
      </c>
      <c r="K27" s="68">
        <v>108876</v>
      </c>
      <c r="L27" s="68">
        <v>109169</v>
      </c>
      <c r="M27" s="68">
        <v>108995</v>
      </c>
      <c r="N27" s="68">
        <v>109149</v>
      </c>
      <c r="O27" s="68">
        <v>109169</v>
      </c>
      <c r="P27" s="68">
        <v>108827</v>
      </c>
      <c r="Q27" s="68">
        <v>108835</v>
      </c>
      <c r="R27" s="68">
        <v>107270</v>
      </c>
      <c r="S27" s="68">
        <v>105579</v>
      </c>
      <c r="T27" s="68">
        <v>104683</v>
      </c>
      <c r="U27" s="68">
        <v>105044</v>
      </c>
      <c r="V27" s="68">
        <v>104796</v>
      </c>
      <c r="W27" s="68">
        <v>103789</v>
      </c>
      <c r="X27" s="68">
        <v>102947</v>
      </c>
      <c r="Y27" s="68">
        <v>102602</v>
      </c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</row>
    <row r="28" spans="1:49" hidden="1" outlineLevel="1" x14ac:dyDescent="0.25">
      <c r="A28" s="22" t="s">
        <v>157</v>
      </c>
      <c r="B28" s="69">
        <v>2021064</v>
      </c>
      <c r="C28" s="69">
        <v>2032093</v>
      </c>
      <c r="D28" s="69">
        <v>2159021</v>
      </c>
      <c r="E28" s="69">
        <v>2294331</v>
      </c>
      <c r="F28" s="69">
        <v>2751091</v>
      </c>
      <c r="G28" s="69">
        <v>2825327</v>
      </c>
      <c r="H28" s="69">
        <v>2804576</v>
      </c>
      <c r="I28" s="69">
        <v>2897032</v>
      </c>
      <c r="J28" s="69">
        <v>3278740</v>
      </c>
      <c r="K28" s="69">
        <v>3202899</v>
      </c>
      <c r="L28" s="69">
        <v>4301495</v>
      </c>
      <c r="M28" s="69">
        <v>3572196</v>
      </c>
      <c r="N28" s="69">
        <v>4132593</v>
      </c>
      <c r="O28" s="69">
        <v>4301495</v>
      </c>
      <c r="P28" s="69">
        <v>4589691</v>
      </c>
      <c r="Q28" s="69">
        <v>4657949</v>
      </c>
      <c r="R28" s="69">
        <v>4633575</v>
      </c>
      <c r="S28" s="69">
        <v>4592684</v>
      </c>
      <c r="T28" s="69">
        <v>4849689</v>
      </c>
      <c r="U28" s="69">
        <v>4911344</v>
      </c>
      <c r="V28" s="69">
        <v>4721173</v>
      </c>
      <c r="W28" s="69">
        <v>4742270</v>
      </c>
      <c r="X28" s="69">
        <v>4910671</v>
      </c>
      <c r="Y28" s="69">
        <v>5057550</v>
      </c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</row>
    <row r="29" spans="1:49" hidden="1" outlineLevel="1" x14ac:dyDescent="0.25">
      <c r="AN29" s="143"/>
      <c r="AO29" s="143"/>
    </row>
    <row r="30" spans="1:49" hidden="1" outlineLevel="1" x14ac:dyDescent="0.25">
      <c r="AN30" s="143"/>
      <c r="AO30" s="143"/>
    </row>
    <row r="31" spans="1:49" hidden="1" outlineLevel="1" x14ac:dyDescent="0.25">
      <c r="A31" s="119" t="s">
        <v>293</v>
      </c>
      <c r="B31" s="72" t="str">
        <f>B1</f>
        <v>1Q10</v>
      </c>
      <c r="C31" s="72" t="str">
        <f t="shared" ref="C31:AO31" si="1">C1</f>
        <v>2Q10</v>
      </c>
      <c r="D31" s="72" t="str">
        <f t="shared" si="1"/>
        <v>3Q10</v>
      </c>
      <c r="E31" s="72" t="str">
        <f t="shared" si="1"/>
        <v>4Q10</v>
      </c>
      <c r="F31" s="72" t="str">
        <f t="shared" si="1"/>
        <v>1Q11</v>
      </c>
      <c r="G31" s="72" t="str">
        <f t="shared" si="1"/>
        <v>2Q11</v>
      </c>
      <c r="H31" s="72" t="str">
        <f t="shared" si="1"/>
        <v>3Q11</v>
      </c>
      <c r="I31" s="72" t="str">
        <f t="shared" si="1"/>
        <v>4Q11</v>
      </c>
      <c r="J31" s="72" t="str">
        <f t="shared" si="1"/>
        <v>1Q12</v>
      </c>
      <c r="K31" s="72" t="str">
        <f t="shared" si="1"/>
        <v>2Q12</v>
      </c>
      <c r="L31" s="72" t="str">
        <f t="shared" si="1"/>
        <v>3Q12</v>
      </c>
      <c r="M31" s="72" t="str">
        <f t="shared" si="1"/>
        <v>4Q12</v>
      </c>
      <c r="N31" s="72" t="str">
        <f t="shared" si="1"/>
        <v>1Q13</v>
      </c>
      <c r="O31" s="72" t="str">
        <f t="shared" si="1"/>
        <v>2Q13</v>
      </c>
      <c r="P31" s="72" t="str">
        <f t="shared" si="1"/>
        <v>3Q13</v>
      </c>
      <c r="Q31" s="72" t="str">
        <f t="shared" si="1"/>
        <v>4Q13</v>
      </c>
      <c r="R31" s="72" t="str">
        <f t="shared" si="1"/>
        <v>1Q14</v>
      </c>
      <c r="S31" s="72" t="str">
        <f t="shared" si="1"/>
        <v>2Q14</v>
      </c>
      <c r="T31" s="72" t="str">
        <f t="shared" si="1"/>
        <v>3Q14</v>
      </c>
      <c r="U31" s="72" t="str">
        <f t="shared" si="1"/>
        <v>4Q14</v>
      </c>
      <c r="V31" s="72" t="str">
        <f t="shared" si="1"/>
        <v>1Q15</v>
      </c>
      <c r="W31" s="72" t="str">
        <f t="shared" si="1"/>
        <v>2Q15</v>
      </c>
      <c r="X31" s="72" t="str">
        <f t="shared" si="1"/>
        <v>3Q15</v>
      </c>
      <c r="Y31" s="72" t="str">
        <f t="shared" si="1"/>
        <v>4Q15</v>
      </c>
      <c r="Z31" s="72" t="str">
        <f t="shared" si="1"/>
        <v>1Q16</v>
      </c>
      <c r="AA31" s="72" t="str">
        <f t="shared" si="1"/>
        <v>2Q16</v>
      </c>
      <c r="AB31" s="72" t="str">
        <f t="shared" si="1"/>
        <v>3Q16</v>
      </c>
      <c r="AC31" s="72" t="str">
        <f t="shared" si="1"/>
        <v>4Q16</v>
      </c>
      <c r="AD31" s="72" t="str">
        <f t="shared" si="1"/>
        <v>1Q17</v>
      </c>
      <c r="AE31" s="72" t="str">
        <f t="shared" si="1"/>
        <v>2Q17</v>
      </c>
      <c r="AF31" s="72" t="str">
        <f t="shared" si="1"/>
        <v>3Q17</v>
      </c>
      <c r="AG31" s="72" t="str">
        <f t="shared" si="1"/>
        <v>4Q17</v>
      </c>
      <c r="AH31" s="72" t="str">
        <f t="shared" si="1"/>
        <v>1Q18</v>
      </c>
      <c r="AI31" s="72" t="str">
        <f t="shared" si="1"/>
        <v>2Q18</v>
      </c>
      <c r="AJ31" s="72" t="str">
        <f t="shared" si="1"/>
        <v>3Q18</v>
      </c>
      <c r="AK31" s="72" t="str">
        <f t="shared" si="1"/>
        <v>4Q18</v>
      </c>
      <c r="AL31" s="72" t="str">
        <f t="shared" si="1"/>
        <v>1Q19</v>
      </c>
      <c r="AM31" s="72" t="str">
        <f t="shared" si="1"/>
        <v>2Q19</v>
      </c>
      <c r="AN31" s="72" t="str">
        <f t="shared" si="1"/>
        <v>3Q19</v>
      </c>
      <c r="AO31" s="72" t="str">
        <f t="shared" si="1"/>
        <v>4Q19</v>
      </c>
      <c r="AP31" s="72" t="str">
        <f t="shared" ref="AP31:AS31" si="2">AP$1</f>
        <v>1Q20</v>
      </c>
      <c r="AQ31" s="72" t="str">
        <f t="shared" si="2"/>
        <v>2Q20</v>
      </c>
      <c r="AR31" s="72" t="str">
        <f t="shared" si="2"/>
        <v>3Q20</v>
      </c>
      <c r="AS31" s="72" t="str">
        <f t="shared" si="2"/>
        <v>4Q20</v>
      </c>
      <c r="AT31" s="72"/>
      <c r="AU31" s="72" t="s">
        <v>308</v>
      </c>
      <c r="AV31" s="72" t="s">
        <v>308</v>
      </c>
      <c r="AW31" s="72" t="s">
        <v>313</v>
      </c>
    </row>
    <row r="32" spans="1:49" s="102" customFormat="1" hidden="1" outlineLevel="1" x14ac:dyDescent="0.25">
      <c r="A32" s="16" t="s">
        <v>162</v>
      </c>
      <c r="B32" s="70">
        <v>148322</v>
      </c>
      <c r="C32" s="70">
        <v>86906</v>
      </c>
      <c r="D32" s="70">
        <v>103000</v>
      </c>
      <c r="E32" s="70">
        <v>145979</v>
      </c>
      <c r="F32" s="70">
        <v>152486</v>
      </c>
      <c r="G32" s="70">
        <v>197071</v>
      </c>
      <c r="H32" s="70">
        <v>233544</v>
      </c>
      <c r="I32" s="70">
        <v>254506</v>
      </c>
      <c r="J32" s="70">
        <v>260987</v>
      </c>
      <c r="K32" s="70">
        <v>236223</v>
      </c>
      <c r="L32" s="70">
        <v>303753</v>
      </c>
      <c r="M32" s="70">
        <v>322188</v>
      </c>
      <c r="N32" s="70">
        <v>378183</v>
      </c>
      <c r="O32" s="70">
        <v>303753</v>
      </c>
      <c r="P32" s="70">
        <v>323250</v>
      </c>
      <c r="Q32" s="70">
        <v>384420</v>
      </c>
      <c r="R32" s="70">
        <v>488546</v>
      </c>
      <c r="S32" s="70">
        <v>427525</v>
      </c>
      <c r="T32" s="70">
        <v>408974</v>
      </c>
      <c r="U32" s="70">
        <v>511382</v>
      </c>
      <c r="V32" s="70">
        <v>462192</v>
      </c>
      <c r="W32" s="70">
        <v>486415</v>
      </c>
      <c r="X32" s="70">
        <v>400059</v>
      </c>
      <c r="Y32" s="70">
        <v>550704</v>
      </c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</row>
    <row r="33" spans="1:49" hidden="1" outlineLevel="1" x14ac:dyDescent="0.25">
      <c r="A33" s="7" t="s">
        <v>163</v>
      </c>
      <c r="B33" s="71">
        <v>10546</v>
      </c>
      <c r="C33" s="71">
        <v>6381</v>
      </c>
      <c r="D33" s="71">
        <v>11814</v>
      </c>
      <c r="E33" s="71">
        <v>12968</v>
      </c>
      <c r="F33" s="71">
        <v>6927</v>
      </c>
      <c r="G33" s="71">
        <v>10124</v>
      </c>
      <c r="H33" s="71">
        <v>13863</v>
      </c>
      <c r="I33" s="71">
        <v>15754</v>
      </c>
      <c r="J33" s="71">
        <v>10684</v>
      </c>
      <c r="K33" s="71">
        <v>13875</v>
      </c>
      <c r="L33" s="71">
        <v>14552</v>
      </c>
      <c r="M33" s="71">
        <v>20587</v>
      </c>
      <c r="N33" s="71">
        <v>23617</v>
      </c>
      <c r="O33" s="71">
        <v>14552</v>
      </c>
      <c r="P33" s="71">
        <v>16513</v>
      </c>
      <c r="Q33" s="71">
        <v>21943</v>
      </c>
      <c r="R33" s="71">
        <v>16152</v>
      </c>
      <c r="S33" s="71">
        <v>17271</v>
      </c>
      <c r="T33" s="71">
        <v>18371</v>
      </c>
      <c r="U33" s="71">
        <v>20883</v>
      </c>
      <c r="V33" s="71">
        <v>14199</v>
      </c>
      <c r="W33" s="71">
        <v>19416</v>
      </c>
      <c r="X33" s="71">
        <v>23228</v>
      </c>
      <c r="Y33" s="71">
        <v>26977</v>
      </c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</row>
    <row r="34" spans="1:49" hidden="1" outlineLevel="1" x14ac:dyDescent="0.25">
      <c r="A34" s="7" t="s">
        <v>164</v>
      </c>
      <c r="B34" s="67">
        <v>9693</v>
      </c>
      <c r="C34" s="67">
        <v>7810</v>
      </c>
      <c r="D34" s="67">
        <v>9906</v>
      </c>
      <c r="E34" s="67">
        <v>8741</v>
      </c>
      <c r="F34" s="67">
        <v>14759</v>
      </c>
      <c r="G34" s="67">
        <v>16390</v>
      </c>
      <c r="H34" s="67">
        <v>29124</v>
      </c>
      <c r="I34" s="67">
        <v>20549</v>
      </c>
      <c r="J34" s="67">
        <v>24000</v>
      </c>
      <c r="K34" s="67">
        <v>19043</v>
      </c>
      <c r="L34" s="67">
        <v>25313</v>
      </c>
      <c r="M34" s="67">
        <v>20564</v>
      </c>
      <c r="N34" s="67">
        <v>25489</v>
      </c>
      <c r="O34" s="67">
        <v>25313</v>
      </c>
      <c r="P34" s="67">
        <v>30591</v>
      </c>
      <c r="Q34" s="67">
        <v>36065</v>
      </c>
      <c r="R34" s="67">
        <v>32357</v>
      </c>
      <c r="S34" s="67">
        <v>40854</v>
      </c>
      <c r="T34" s="67">
        <v>37714</v>
      </c>
      <c r="U34" s="67">
        <v>40654</v>
      </c>
      <c r="V34" s="67">
        <v>38239</v>
      </c>
      <c r="W34" s="67">
        <v>29404</v>
      </c>
      <c r="X34" s="67">
        <v>24858</v>
      </c>
      <c r="Y34" s="67">
        <v>29215</v>
      </c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</row>
    <row r="35" spans="1:49" hidden="1" outlineLevel="1" x14ac:dyDescent="0.25">
      <c r="A35" s="7" t="s">
        <v>165</v>
      </c>
      <c r="B35" s="67">
        <v>14656</v>
      </c>
      <c r="C35" s="67">
        <v>13209</v>
      </c>
      <c r="D35" s="67">
        <v>17494</v>
      </c>
      <c r="E35" s="67">
        <v>12949</v>
      </c>
      <c r="F35" s="67">
        <v>15889</v>
      </c>
      <c r="G35" s="67">
        <v>18981</v>
      </c>
      <c r="H35" s="67">
        <v>21582</v>
      </c>
      <c r="I35" s="67">
        <v>17913</v>
      </c>
      <c r="J35" s="67">
        <v>15034</v>
      </c>
      <c r="K35" s="67">
        <v>14922</v>
      </c>
      <c r="L35" s="67">
        <v>15498</v>
      </c>
      <c r="M35" s="67">
        <v>27167</v>
      </c>
      <c r="N35" s="67">
        <v>19051</v>
      </c>
      <c r="O35" s="67">
        <v>15498</v>
      </c>
      <c r="P35" s="67">
        <v>19151</v>
      </c>
      <c r="Q35" s="67">
        <v>39025</v>
      </c>
      <c r="R35" s="67">
        <v>24363</v>
      </c>
      <c r="S35" s="67">
        <v>21033</v>
      </c>
      <c r="T35" s="67">
        <v>28634</v>
      </c>
      <c r="U35" s="67">
        <v>23171</v>
      </c>
      <c r="V35" s="67">
        <v>19637</v>
      </c>
      <c r="W35" s="67">
        <v>19179</v>
      </c>
      <c r="X35" s="67">
        <v>21321</v>
      </c>
      <c r="Y35" s="67">
        <v>20053</v>
      </c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</row>
    <row r="36" spans="1:49" hidden="1" outlineLevel="1" x14ac:dyDescent="0.25">
      <c r="A36" s="7" t="s">
        <v>166</v>
      </c>
      <c r="B36" s="67">
        <v>18455</v>
      </c>
      <c r="C36" s="67">
        <v>20729</v>
      </c>
      <c r="D36" s="67">
        <v>20708</v>
      </c>
      <c r="E36" s="67">
        <v>20840</v>
      </c>
      <c r="F36" s="67">
        <v>20931</v>
      </c>
      <c r="G36" s="67">
        <v>22173</v>
      </c>
      <c r="H36" s="67">
        <v>33038</v>
      </c>
      <c r="I36" s="67">
        <v>59185</v>
      </c>
      <c r="J36" s="67">
        <v>76918</v>
      </c>
      <c r="K36" s="67">
        <v>87703</v>
      </c>
      <c r="L36" s="67">
        <v>93909</v>
      </c>
      <c r="M36" s="67">
        <v>96303</v>
      </c>
      <c r="N36" s="67">
        <v>103877</v>
      </c>
      <c r="O36" s="67">
        <v>93909</v>
      </c>
      <c r="P36" s="67">
        <v>100349</v>
      </c>
      <c r="Q36" s="67">
        <v>111575</v>
      </c>
      <c r="R36" s="67">
        <v>111871</v>
      </c>
      <c r="S36" s="67">
        <v>115675</v>
      </c>
      <c r="T36" s="67">
        <v>116290</v>
      </c>
      <c r="U36" s="67">
        <v>125751</v>
      </c>
      <c r="V36" s="67">
        <v>126605</v>
      </c>
      <c r="W36" s="67">
        <v>143566</v>
      </c>
      <c r="X36" s="67">
        <v>140838</v>
      </c>
      <c r="Y36" s="67">
        <v>151320</v>
      </c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</row>
    <row r="37" spans="1:49" hidden="1" outlineLevel="1" x14ac:dyDescent="0.25">
      <c r="A37" s="7" t="s">
        <v>167</v>
      </c>
      <c r="B37" s="67">
        <v>5800</v>
      </c>
      <c r="C37" s="67">
        <v>1451</v>
      </c>
      <c r="D37" s="67">
        <v>7249</v>
      </c>
      <c r="E37" s="67">
        <v>1747</v>
      </c>
      <c r="F37" s="67">
        <v>7308</v>
      </c>
      <c r="G37" s="67">
        <v>81400</v>
      </c>
      <c r="H37" s="67">
        <v>77698</v>
      </c>
      <c r="I37" s="67">
        <v>80939</v>
      </c>
      <c r="J37" s="67">
        <v>81020</v>
      </c>
      <c r="K37" s="67">
        <v>89479</v>
      </c>
      <c r="L37" s="67">
        <v>96132</v>
      </c>
      <c r="M37" s="67">
        <v>84914</v>
      </c>
      <c r="N37" s="67">
        <v>77073</v>
      </c>
      <c r="O37" s="67">
        <v>96132</v>
      </c>
      <c r="P37" s="67">
        <v>79960</v>
      </c>
      <c r="Q37" s="67">
        <v>106034</v>
      </c>
      <c r="R37" s="67">
        <v>245013</v>
      </c>
      <c r="S37" s="67">
        <v>205302</v>
      </c>
      <c r="T37" s="67">
        <v>179126</v>
      </c>
      <c r="U37" s="67">
        <v>211489</v>
      </c>
      <c r="V37" s="67">
        <v>176940</v>
      </c>
      <c r="W37" s="67">
        <v>206498</v>
      </c>
      <c r="X37" s="67">
        <v>181052</v>
      </c>
      <c r="Y37" s="67">
        <v>213830</v>
      </c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</row>
    <row r="38" spans="1:49" hidden="1" outlineLevel="1" x14ac:dyDescent="0.25">
      <c r="A38" s="7" t="s">
        <v>168</v>
      </c>
      <c r="B38" s="67">
        <v>46765</v>
      </c>
      <c r="C38" s="67" t="s">
        <v>3</v>
      </c>
      <c r="D38" s="67" t="s">
        <v>3</v>
      </c>
      <c r="E38" s="67" t="s">
        <v>3</v>
      </c>
      <c r="F38" s="67" t="s">
        <v>3</v>
      </c>
      <c r="G38" s="67" t="s">
        <v>3</v>
      </c>
      <c r="H38" s="67" t="s">
        <v>3</v>
      </c>
      <c r="I38" s="67" t="s">
        <v>3</v>
      </c>
      <c r="J38" s="67" t="s">
        <v>3</v>
      </c>
      <c r="K38" s="67" t="s">
        <v>3</v>
      </c>
      <c r="L38" s="67" t="s">
        <v>3</v>
      </c>
      <c r="M38" s="67" t="s">
        <v>3</v>
      </c>
      <c r="N38" s="67" t="s">
        <v>3</v>
      </c>
      <c r="O38" s="67" t="s">
        <v>3</v>
      </c>
      <c r="P38" s="67" t="s">
        <v>3</v>
      </c>
      <c r="Q38" s="67" t="s">
        <v>3</v>
      </c>
      <c r="R38" s="67" t="s">
        <v>3</v>
      </c>
      <c r="S38" s="67" t="s">
        <v>3</v>
      </c>
      <c r="T38" s="67" t="s">
        <v>3</v>
      </c>
      <c r="U38" s="67" t="s">
        <v>3</v>
      </c>
      <c r="V38" s="67" t="s">
        <v>3</v>
      </c>
      <c r="W38" s="67" t="s">
        <v>3</v>
      </c>
      <c r="X38" s="67" t="s">
        <v>3</v>
      </c>
      <c r="Y38" s="67" t="s">
        <v>3</v>
      </c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</row>
    <row r="39" spans="1:49" hidden="1" outlineLevel="1" x14ac:dyDescent="0.25">
      <c r="A39" s="7" t="s">
        <v>169</v>
      </c>
      <c r="B39" s="67">
        <v>42407</v>
      </c>
      <c r="C39" s="67">
        <v>37326</v>
      </c>
      <c r="D39" s="67">
        <v>35829</v>
      </c>
      <c r="E39" s="67" t="s">
        <v>3</v>
      </c>
      <c r="F39" s="67" t="s">
        <v>3</v>
      </c>
      <c r="G39" s="67" t="s">
        <v>3</v>
      </c>
      <c r="H39" s="67" t="s">
        <v>3</v>
      </c>
      <c r="I39" s="67" t="s">
        <v>3</v>
      </c>
      <c r="J39" s="67" t="s">
        <v>3</v>
      </c>
      <c r="K39" s="67" t="s">
        <v>3</v>
      </c>
      <c r="L39" s="67" t="s">
        <v>3</v>
      </c>
      <c r="M39" s="67" t="s">
        <v>3</v>
      </c>
      <c r="N39" s="67" t="s">
        <v>3</v>
      </c>
      <c r="O39" s="67" t="s">
        <v>3</v>
      </c>
      <c r="P39" s="67" t="s">
        <v>3</v>
      </c>
      <c r="Q39" s="67" t="s">
        <v>3</v>
      </c>
      <c r="R39" s="67" t="s">
        <v>3</v>
      </c>
      <c r="S39" s="67" t="s">
        <v>3</v>
      </c>
      <c r="T39" s="67" t="s">
        <v>3</v>
      </c>
      <c r="U39" s="67" t="s">
        <v>3</v>
      </c>
      <c r="V39" s="67" t="s">
        <v>3</v>
      </c>
      <c r="W39" s="67" t="s">
        <v>3</v>
      </c>
      <c r="X39" s="67" t="s">
        <v>3</v>
      </c>
      <c r="Y39" s="67" t="s">
        <v>3</v>
      </c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</row>
    <row r="40" spans="1:49" hidden="1" outlineLevel="1" x14ac:dyDescent="0.25">
      <c r="A40" s="18" t="s">
        <v>170</v>
      </c>
      <c r="B40" s="61" t="s">
        <v>3</v>
      </c>
      <c r="C40" s="61" t="s">
        <v>3</v>
      </c>
      <c r="D40" s="61" t="s">
        <v>3</v>
      </c>
      <c r="E40" s="61">
        <v>88734</v>
      </c>
      <c r="F40" s="61">
        <v>86672</v>
      </c>
      <c r="G40" s="61">
        <v>48003</v>
      </c>
      <c r="H40" s="61">
        <v>58239</v>
      </c>
      <c r="I40" s="61">
        <v>60166</v>
      </c>
      <c r="J40" s="61">
        <v>53331</v>
      </c>
      <c r="K40" s="61">
        <v>11201</v>
      </c>
      <c r="L40" s="61">
        <v>58349</v>
      </c>
      <c r="M40" s="61">
        <v>72653</v>
      </c>
      <c r="N40" s="61">
        <v>129076</v>
      </c>
      <c r="O40" s="61">
        <v>58349</v>
      </c>
      <c r="P40" s="61">
        <v>76686</v>
      </c>
      <c r="Q40" s="61">
        <v>69778</v>
      </c>
      <c r="R40" s="61">
        <v>58790</v>
      </c>
      <c r="S40" s="61">
        <v>27390</v>
      </c>
      <c r="T40" s="61">
        <v>28839</v>
      </c>
      <c r="U40" s="61">
        <v>89434</v>
      </c>
      <c r="V40" s="61">
        <v>86572</v>
      </c>
      <c r="W40" s="61">
        <v>68352</v>
      </c>
      <c r="X40" s="61">
        <v>8762</v>
      </c>
      <c r="Y40" s="61">
        <v>109309</v>
      </c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</row>
    <row r="41" spans="1:49" s="89" customFormat="1" hidden="1" outlineLevel="1" x14ac:dyDescent="0.25">
      <c r="A41" s="16" t="s">
        <v>171</v>
      </c>
      <c r="B41" s="68">
        <v>467204</v>
      </c>
      <c r="C41" s="68">
        <v>504967</v>
      </c>
      <c r="D41" s="68">
        <v>576406</v>
      </c>
      <c r="E41" s="68">
        <v>660094</v>
      </c>
      <c r="F41" s="68">
        <v>1079660</v>
      </c>
      <c r="G41" s="68">
        <v>1083300</v>
      </c>
      <c r="H41" s="68">
        <v>999347</v>
      </c>
      <c r="I41" s="68">
        <v>1063665</v>
      </c>
      <c r="J41" s="68">
        <v>1414580</v>
      </c>
      <c r="K41" s="68">
        <v>1324665</v>
      </c>
      <c r="L41" s="68">
        <v>1771204</v>
      </c>
      <c r="M41" s="68">
        <v>1476738</v>
      </c>
      <c r="N41" s="68">
        <v>1927094</v>
      </c>
      <c r="O41" s="68">
        <v>1771204</v>
      </c>
      <c r="P41" s="68">
        <v>1959774</v>
      </c>
      <c r="Q41" s="68">
        <v>1955995</v>
      </c>
      <c r="R41" s="68">
        <v>1779839</v>
      </c>
      <c r="S41" s="68">
        <v>1762933</v>
      </c>
      <c r="T41" s="68">
        <v>1959849</v>
      </c>
      <c r="U41" s="68">
        <v>1906157</v>
      </c>
      <c r="V41" s="68">
        <v>1717796</v>
      </c>
      <c r="W41" s="68">
        <v>1677866</v>
      </c>
      <c r="X41" s="68">
        <v>1873694</v>
      </c>
      <c r="Y41" s="68">
        <v>1872866</v>
      </c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</row>
    <row r="42" spans="1:49" hidden="1" outlineLevel="1" x14ac:dyDescent="0.25">
      <c r="A42" s="7" t="s">
        <v>166</v>
      </c>
      <c r="B42" s="67">
        <v>117543</v>
      </c>
      <c r="C42" s="67">
        <v>155929</v>
      </c>
      <c r="D42" s="67">
        <v>218244</v>
      </c>
      <c r="E42" s="67">
        <v>276316</v>
      </c>
      <c r="F42" s="67">
        <v>348576</v>
      </c>
      <c r="G42" s="67">
        <v>417379</v>
      </c>
      <c r="H42" s="67">
        <v>409885</v>
      </c>
      <c r="I42" s="67">
        <v>482972</v>
      </c>
      <c r="J42" s="67">
        <v>525472</v>
      </c>
      <c r="K42" s="67">
        <v>505327</v>
      </c>
      <c r="L42" s="67">
        <v>496114</v>
      </c>
      <c r="M42" s="67">
        <v>622887</v>
      </c>
      <c r="N42" s="67">
        <v>593879</v>
      </c>
      <c r="O42" s="67">
        <v>496114</v>
      </c>
      <c r="P42" s="67">
        <v>640767</v>
      </c>
      <c r="Q42" s="67">
        <v>678219</v>
      </c>
      <c r="R42" s="67">
        <v>662139</v>
      </c>
      <c r="S42" s="67">
        <v>636617</v>
      </c>
      <c r="T42" s="67">
        <v>850337</v>
      </c>
      <c r="U42" s="67">
        <v>822066</v>
      </c>
      <c r="V42" s="67">
        <v>799052</v>
      </c>
      <c r="W42" s="67">
        <v>762508</v>
      </c>
      <c r="X42" s="67">
        <v>958933</v>
      </c>
      <c r="Y42" s="67">
        <v>958889</v>
      </c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</row>
    <row r="43" spans="1:49" hidden="1" outlineLevel="1" x14ac:dyDescent="0.25">
      <c r="A43" s="7" t="s">
        <v>2</v>
      </c>
      <c r="B43" s="67">
        <v>199334</v>
      </c>
      <c r="C43" s="67">
        <v>199386</v>
      </c>
      <c r="D43" s="67">
        <v>199437</v>
      </c>
      <c r="E43" s="67">
        <v>199488</v>
      </c>
      <c r="F43" s="67">
        <v>529754</v>
      </c>
      <c r="G43" s="67">
        <v>460344</v>
      </c>
      <c r="H43" s="67">
        <v>460572</v>
      </c>
      <c r="I43" s="67">
        <v>460799</v>
      </c>
      <c r="J43" s="67">
        <v>759609</v>
      </c>
      <c r="K43" s="67">
        <v>692984</v>
      </c>
      <c r="L43" s="67">
        <v>1075216</v>
      </c>
      <c r="M43" s="67">
        <v>693605</v>
      </c>
      <c r="N43" s="67">
        <v>1141085</v>
      </c>
      <c r="O43" s="67">
        <v>1075216</v>
      </c>
      <c r="P43" s="67">
        <v>1075771</v>
      </c>
      <c r="Q43" s="67">
        <v>1077009</v>
      </c>
      <c r="R43" s="67">
        <v>913558</v>
      </c>
      <c r="S43" s="67">
        <v>914801</v>
      </c>
      <c r="T43" s="67">
        <v>915607</v>
      </c>
      <c r="U43" s="67">
        <v>917060</v>
      </c>
      <c r="V43" s="67">
        <v>754536</v>
      </c>
      <c r="W43" s="67">
        <v>756191</v>
      </c>
      <c r="X43" s="67">
        <v>757232</v>
      </c>
      <c r="Y43" s="67">
        <v>759161</v>
      </c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</row>
    <row r="44" spans="1:49" hidden="1" outlineLevel="1" x14ac:dyDescent="0.25">
      <c r="A44" s="7" t="s">
        <v>172</v>
      </c>
      <c r="B44" s="67">
        <v>35474</v>
      </c>
      <c r="C44" s="67">
        <v>35965</v>
      </c>
      <c r="D44" s="67">
        <v>37028</v>
      </c>
      <c r="E44" s="67">
        <v>40095</v>
      </c>
      <c r="F44" s="67">
        <v>53798</v>
      </c>
      <c r="G44" s="67">
        <v>40859</v>
      </c>
      <c r="H44" s="67" t="s">
        <v>3</v>
      </c>
      <c r="I44" s="67" t="s">
        <v>3</v>
      </c>
      <c r="J44" s="67" t="s">
        <v>3</v>
      </c>
      <c r="K44" s="67" t="s">
        <v>3</v>
      </c>
      <c r="L44" s="67">
        <v>9440</v>
      </c>
      <c r="M44" s="67">
        <v>0</v>
      </c>
      <c r="N44" s="67">
        <v>17888</v>
      </c>
      <c r="O44" s="67">
        <v>9440</v>
      </c>
      <c r="P44" s="67">
        <v>1350</v>
      </c>
      <c r="Q44" s="67">
        <v>1650</v>
      </c>
      <c r="R44" s="67">
        <v>1783</v>
      </c>
      <c r="S44" s="67">
        <v>300</v>
      </c>
      <c r="T44" s="67">
        <v>367</v>
      </c>
      <c r="U44" s="67">
        <v>367</v>
      </c>
      <c r="V44" s="67">
        <v>500</v>
      </c>
      <c r="W44" s="67">
        <v>567</v>
      </c>
      <c r="X44" s="67">
        <v>600</v>
      </c>
      <c r="Y44" s="67">
        <v>513</v>
      </c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</row>
    <row r="45" spans="1:49" hidden="1" outlineLevel="1" x14ac:dyDescent="0.25">
      <c r="A45" s="7" t="s">
        <v>173</v>
      </c>
      <c r="B45" s="67">
        <v>14932</v>
      </c>
      <c r="C45" s="67">
        <v>17185</v>
      </c>
      <c r="D45" s="67">
        <v>18054</v>
      </c>
      <c r="E45" s="67" t="s">
        <v>3</v>
      </c>
      <c r="F45" s="67" t="s">
        <v>3</v>
      </c>
      <c r="G45" s="67" t="s">
        <v>3</v>
      </c>
      <c r="H45" s="67" t="s">
        <v>3</v>
      </c>
      <c r="I45" s="67" t="s">
        <v>3</v>
      </c>
      <c r="J45" s="67" t="s">
        <v>3</v>
      </c>
      <c r="K45" s="67" t="s">
        <v>3</v>
      </c>
      <c r="L45" s="67" t="s">
        <v>3</v>
      </c>
      <c r="M45" s="67" t="s">
        <v>3</v>
      </c>
      <c r="N45" s="67" t="s">
        <v>3</v>
      </c>
      <c r="O45" s="67" t="s">
        <v>3</v>
      </c>
      <c r="P45" s="67" t="s">
        <v>3</v>
      </c>
      <c r="Q45" s="67" t="s">
        <v>3</v>
      </c>
      <c r="R45" s="67" t="s">
        <v>3</v>
      </c>
      <c r="S45" s="67" t="s">
        <v>3</v>
      </c>
      <c r="T45" s="67" t="s">
        <v>3</v>
      </c>
      <c r="U45" s="67" t="s">
        <v>3</v>
      </c>
      <c r="V45" s="67" t="s">
        <v>3</v>
      </c>
      <c r="W45" s="67" t="s">
        <v>3</v>
      </c>
      <c r="X45" s="67" t="s">
        <v>3</v>
      </c>
      <c r="Y45" s="67" t="s">
        <v>3</v>
      </c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</row>
    <row r="46" spans="1:49" hidden="1" outlineLevel="1" x14ac:dyDescent="0.25">
      <c r="A46" s="7" t="s">
        <v>169</v>
      </c>
      <c r="B46" s="67">
        <v>7596</v>
      </c>
      <c r="C46" s="67">
        <v>7980</v>
      </c>
      <c r="D46" s="67">
        <v>7858</v>
      </c>
      <c r="E46" s="67" t="s">
        <v>3</v>
      </c>
      <c r="F46" s="67" t="s">
        <v>3</v>
      </c>
      <c r="G46" s="67" t="s">
        <v>3</v>
      </c>
      <c r="H46" s="67" t="s">
        <v>3</v>
      </c>
      <c r="I46" s="67" t="s">
        <v>3</v>
      </c>
      <c r="J46" s="67" t="s">
        <v>3</v>
      </c>
      <c r="K46" s="67" t="s">
        <v>3</v>
      </c>
      <c r="L46" s="67" t="s">
        <v>3</v>
      </c>
      <c r="M46" s="67" t="s">
        <v>3</v>
      </c>
      <c r="N46" s="67" t="s">
        <v>3</v>
      </c>
      <c r="O46" s="67" t="s">
        <v>3</v>
      </c>
      <c r="P46" s="67" t="s">
        <v>3</v>
      </c>
      <c r="Q46" s="67" t="s">
        <v>3</v>
      </c>
      <c r="R46" s="67" t="s">
        <v>3</v>
      </c>
      <c r="S46" s="67" t="s">
        <v>3</v>
      </c>
      <c r="T46" s="67" t="s">
        <v>3</v>
      </c>
      <c r="U46" s="67" t="s">
        <v>3</v>
      </c>
      <c r="V46" s="67" t="s">
        <v>3</v>
      </c>
      <c r="W46" s="67" t="s">
        <v>3</v>
      </c>
      <c r="X46" s="67" t="s">
        <v>3</v>
      </c>
      <c r="Y46" s="67" t="s">
        <v>3</v>
      </c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</row>
    <row r="47" spans="1:49" hidden="1" outlineLevel="1" x14ac:dyDescent="0.25">
      <c r="A47" s="7" t="s">
        <v>174</v>
      </c>
      <c r="B47" s="67" t="s">
        <v>3</v>
      </c>
      <c r="C47" s="67" t="s">
        <v>3</v>
      </c>
      <c r="D47" s="67" t="s">
        <v>3</v>
      </c>
      <c r="E47" s="67">
        <v>22640</v>
      </c>
      <c r="F47" s="67">
        <v>18855</v>
      </c>
      <c r="G47" s="67">
        <v>28757</v>
      </c>
      <c r="H47" s="67">
        <v>16362</v>
      </c>
      <c r="I47" s="67">
        <v>13513</v>
      </c>
      <c r="J47" s="67">
        <v>16902</v>
      </c>
      <c r="K47" s="67">
        <v>9351</v>
      </c>
      <c r="L47" s="67">
        <v>21905</v>
      </c>
      <c r="M47" s="67">
        <v>21567</v>
      </c>
      <c r="N47" s="67">
        <v>21238</v>
      </c>
      <c r="O47" s="67">
        <v>21905</v>
      </c>
      <c r="P47" s="67">
        <v>65410</v>
      </c>
      <c r="Q47" s="67">
        <v>55697</v>
      </c>
      <c r="R47" s="67">
        <v>58424</v>
      </c>
      <c r="S47" s="67">
        <v>41725</v>
      </c>
      <c r="T47" s="67">
        <v>26925</v>
      </c>
      <c r="U47" s="67">
        <v>4326</v>
      </c>
      <c r="V47" s="67">
        <v>3873</v>
      </c>
      <c r="W47" s="67">
        <v>2889</v>
      </c>
      <c r="X47" s="67">
        <v>4087</v>
      </c>
      <c r="Y47" s="67">
        <v>1301</v>
      </c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</row>
    <row r="48" spans="1:49" hidden="1" outlineLevel="1" x14ac:dyDescent="0.25">
      <c r="A48" s="7" t="s">
        <v>145</v>
      </c>
      <c r="B48" s="67">
        <v>23637</v>
      </c>
      <c r="C48" s="67">
        <v>23805</v>
      </c>
      <c r="D48" s="67">
        <v>30788</v>
      </c>
      <c r="E48" s="67">
        <v>12218</v>
      </c>
      <c r="F48" s="67">
        <v>977</v>
      </c>
      <c r="G48" s="67">
        <v>2643</v>
      </c>
      <c r="H48" s="67">
        <v>26408</v>
      </c>
      <c r="I48" s="67">
        <v>25342</v>
      </c>
      <c r="J48" s="67">
        <v>28053</v>
      </c>
      <c r="K48" s="67">
        <v>32654</v>
      </c>
      <c r="L48" s="67">
        <v>46360</v>
      </c>
      <c r="M48" s="67">
        <v>39457</v>
      </c>
      <c r="N48" s="67">
        <v>44181</v>
      </c>
      <c r="O48" s="67">
        <v>46360</v>
      </c>
      <c r="P48" s="67">
        <v>50133</v>
      </c>
      <c r="Q48" s="67">
        <v>43752</v>
      </c>
      <c r="R48" s="67">
        <v>58004</v>
      </c>
      <c r="S48" s="67">
        <v>64666</v>
      </c>
      <c r="T48" s="67">
        <v>67821</v>
      </c>
      <c r="U48" s="67">
        <v>70845</v>
      </c>
      <c r="V48" s="67">
        <v>74400</v>
      </c>
      <c r="W48" s="67">
        <v>78669</v>
      </c>
      <c r="X48" s="67">
        <v>81858</v>
      </c>
      <c r="Y48" s="67">
        <v>88696</v>
      </c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</row>
    <row r="49" spans="1:49" hidden="1" outlineLevel="1" x14ac:dyDescent="0.25">
      <c r="A49" s="7" t="s">
        <v>175</v>
      </c>
      <c r="B49" s="67">
        <v>68688</v>
      </c>
      <c r="C49" s="67">
        <v>64717</v>
      </c>
      <c r="D49" s="67">
        <v>64997</v>
      </c>
      <c r="E49" s="67">
        <v>66497</v>
      </c>
      <c r="F49" s="67">
        <v>65061</v>
      </c>
      <c r="G49" s="67">
        <v>60389</v>
      </c>
      <c r="H49" s="67">
        <v>25438</v>
      </c>
      <c r="I49" s="67">
        <v>20330</v>
      </c>
      <c r="J49" s="67">
        <v>21406</v>
      </c>
      <c r="K49" s="67">
        <v>21227</v>
      </c>
      <c r="L49" s="67">
        <v>33564</v>
      </c>
      <c r="M49" s="67">
        <v>33455</v>
      </c>
      <c r="N49" s="67">
        <v>33508</v>
      </c>
      <c r="O49" s="67">
        <v>33564</v>
      </c>
      <c r="P49" s="67">
        <v>33635</v>
      </c>
      <c r="Q49" s="67">
        <v>13459</v>
      </c>
      <c r="R49" s="67">
        <v>13424</v>
      </c>
      <c r="S49" s="67">
        <v>13390</v>
      </c>
      <c r="T49" s="67">
        <v>13291</v>
      </c>
      <c r="U49" s="67">
        <v>14419</v>
      </c>
      <c r="V49" s="67">
        <v>14385</v>
      </c>
      <c r="W49" s="67">
        <v>14350</v>
      </c>
      <c r="X49" s="67">
        <v>14316</v>
      </c>
      <c r="Y49" s="67">
        <v>13800</v>
      </c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</row>
    <row r="50" spans="1:49" hidden="1" outlineLevel="1" x14ac:dyDescent="0.25">
      <c r="A50" s="23" t="s">
        <v>176</v>
      </c>
      <c r="B50" s="61" t="s">
        <v>3</v>
      </c>
      <c r="C50" s="61" t="s">
        <v>3</v>
      </c>
      <c r="D50" s="61" t="s">
        <v>3</v>
      </c>
      <c r="E50" s="61">
        <v>42840</v>
      </c>
      <c r="F50" s="61">
        <v>62639</v>
      </c>
      <c r="G50" s="61">
        <v>72929</v>
      </c>
      <c r="H50" s="61">
        <v>60682</v>
      </c>
      <c r="I50" s="61">
        <v>60709</v>
      </c>
      <c r="J50" s="61">
        <v>63138</v>
      </c>
      <c r="K50" s="61">
        <v>63122</v>
      </c>
      <c r="L50" s="61">
        <v>88605</v>
      </c>
      <c r="M50" s="61">
        <v>65767</v>
      </c>
      <c r="N50" s="61">
        <v>75315</v>
      </c>
      <c r="O50" s="61">
        <v>88605</v>
      </c>
      <c r="P50" s="61">
        <v>92708</v>
      </c>
      <c r="Q50" s="61">
        <v>86209</v>
      </c>
      <c r="R50" s="61">
        <v>72507</v>
      </c>
      <c r="S50" s="61">
        <v>91434</v>
      </c>
      <c r="T50" s="61">
        <v>85501</v>
      </c>
      <c r="U50" s="61">
        <v>77074</v>
      </c>
      <c r="V50" s="61">
        <v>71050</v>
      </c>
      <c r="W50" s="61">
        <v>62692</v>
      </c>
      <c r="X50" s="61">
        <v>56668</v>
      </c>
      <c r="Y50" s="61">
        <v>50506</v>
      </c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</row>
    <row r="51" spans="1:49" s="89" customFormat="1" hidden="1" outlineLevel="1" x14ac:dyDescent="0.25">
      <c r="A51" s="17" t="s">
        <v>177</v>
      </c>
      <c r="B51" s="70">
        <v>1405538</v>
      </c>
      <c r="C51" s="70">
        <v>1440220</v>
      </c>
      <c r="D51" s="70">
        <v>1479615</v>
      </c>
      <c r="E51" s="70">
        <v>1488258</v>
      </c>
      <c r="F51" s="70">
        <v>1518945</v>
      </c>
      <c r="G51" s="70">
        <v>1544956</v>
      </c>
      <c r="H51" s="70">
        <v>1571685</v>
      </c>
      <c r="I51" s="70">
        <v>1578861</v>
      </c>
      <c r="J51" s="70">
        <v>1603173</v>
      </c>
      <c r="K51" s="70">
        <v>1642011</v>
      </c>
      <c r="L51" s="70">
        <v>2226538</v>
      </c>
      <c r="M51" s="70">
        <v>1773269</v>
      </c>
      <c r="N51" s="70">
        <v>1827316</v>
      </c>
      <c r="O51" s="70">
        <v>2226538</v>
      </c>
      <c r="P51" s="70">
        <v>2306667</v>
      </c>
      <c r="Q51" s="70">
        <v>2317533</v>
      </c>
      <c r="R51" s="70">
        <v>2365190</v>
      </c>
      <c r="S51" s="70">
        <v>2402226</v>
      </c>
      <c r="T51" s="70">
        <v>2480866</v>
      </c>
      <c r="U51" s="70">
        <v>2493805</v>
      </c>
      <c r="V51" s="70">
        <v>2541185</v>
      </c>
      <c r="W51" s="70">
        <v>2577989</v>
      </c>
      <c r="X51" s="70">
        <v>2636918</v>
      </c>
      <c r="Y51" s="70">
        <v>2633980</v>
      </c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</row>
    <row r="52" spans="1:49" hidden="1" outlineLevel="1" x14ac:dyDescent="0.25">
      <c r="A52" s="20" t="s">
        <v>178</v>
      </c>
      <c r="B52" s="71">
        <v>818125</v>
      </c>
      <c r="C52" s="71">
        <v>818125</v>
      </c>
      <c r="D52" s="71">
        <v>818125</v>
      </c>
      <c r="E52" s="71">
        <v>823859</v>
      </c>
      <c r="F52" s="71" t="s">
        <v>3</v>
      </c>
      <c r="G52" s="71">
        <v>823859</v>
      </c>
      <c r="H52" s="71">
        <v>823859</v>
      </c>
      <c r="I52" s="71">
        <v>823859</v>
      </c>
      <c r="J52" s="71">
        <v>823859</v>
      </c>
      <c r="K52" s="71">
        <v>823859</v>
      </c>
      <c r="L52" s="71">
        <v>1186729</v>
      </c>
      <c r="M52" s="71">
        <v>823859</v>
      </c>
      <c r="N52" s="71">
        <v>823859</v>
      </c>
      <c r="O52" s="71">
        <v>1186729</v>
      </c>
      <c r="P52" s="71">
        <v>1233163</v>
      </c>
      <c r="Q52" s="71">
        <v>1232002</v>
      </c>
      <c r="R52" s="71">
        <v>1232002</v>
      </c>
      <c r="S52" s="71">
        <v>1231313</v>
      </c>
      <c r="T52" s="71">
        <v>1231313</v>
      </c>
      <c r="U52" s="71">
        <v>1231313</v>
      </c>
      <c r="V52" s="71">
        <v>1231313</v>
      </c>
      <c r="W52" s="71">
        <v>1231313</v>
      </c>
      <c r="X52" s="71">
        <v>1231313</v>
      </c>
      <c r="Y52" s="71">
        <v>1231313</v>
      </c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</row>
    <row r="53" spans="1:49" hidden="1" outlineLevel="1" x14ac:dyDescent="0.25">
      <c r="A53" s="7" t="s">
        <v>179</v>
      </c>
      <c r="B53" s="67">
        <v>457622</v>
      </c>
      <c r="C53" s="67">
        <v>457638</v>
      </c>
      <c r="D53" s="67">
        <v>457585</v>
      </c>
      <c r="E53" s="67">
        <v>453818</v>
      </c>
      <c r="F53" s="67">
        <v>453008</v>
      </c>
      <c r="G53" s="67">
        <v>453470</v>
      </c>
      <c r="H53" s="67">
        <v>483960</v>
      </c>
      <c r="I53" s="67">
        <v>455148</v>
      </c>
      <c r="J53" s="67">
        <v>447256</v>
      </c>
      <c r="K53" s="67">
        <v>451784</v>
      </c>
      <c r="L53" s="67">
        <v>469454</v>
      </c>
      <c r="M53" s="67">
        <v>464767</v>
      </c>
      <c r="N53" s="67">
        <v>467244</v>
      </c>
      <c r="O53" s="67">
        <v>469454</v>
      </c>
      <c r="P53" s="67">
        <v>458185</v>
      </c>
      <c r="Q53" s="67">
        <v>457623</v>
      </c>
      <c r="R53" s="67">
        <v>457220</v>
      </c>
      <c r="S53" s="67">
        <v>458890</v>
      </c>
      <c r="T53" s="67">
        <v>470907</v>
      </c>
      <c r="U53" s="67">
        <v>473382</v>
      </c>
      <c r="V53" s="67">
        <v>476250</v>
      </c>
      <c r="W53" s="67">
        <v>471243</v>
      </c>
      <c r="X53" s="67">
        <v>472514</v>
      </c>
      <c r="Y53" s="67">
        <v>473233</v>
      </c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</row>
    <row r="54" spans="1:49" hidden="1" outlineLevel="1" x14ac:dyDescent="0.25">
      <c r="A54" s="7" t="s">
        <v>180</v>
      </c>
      <c r="B54" s="67">
        <v>129586</v>
      </c>
      <c r="C54" s="67">
        <v>104946</v>
      </c>
      <c r="D54" s="67">
        <v>104946</v>
      </c>
      <c r="E54" s="67">
        <v>210424</v>
      </c>
      <c r="F54" s="67">
        <v>241912</v>
      </c>
      <c r="G54" s="67">
        <v>267449</v>
      </c>
      <c r="H54" s="67">
        <v>263659</v>
      </c>
      <c r="I54" s="67">
        <v>299687</v>
      </c>
      <c r="J54" s="67">
        <v>331890</v>
      </c>
      <c r="K54" s="67">
        <v>279949</v>
      </c>
      <c r="L54" s="67">
        <v>483084</v>
      </c>
      <c r="M54" s="67">
        <v>484486</v>
      </c>
      <c r="N54" s="67">
        <v>484486</v>
      </c>
      <c r="O54" s="67">
        <v>483084</v>
      </c>
      <c r="P54" s="67">
        <v>483084</v>
      </c>
      <c r="Q54" s="67">
        <v>439234</v>
      </c>
      <c r="R54" s="67">
        <v>623866</v>
      </c>
      <c r="S54" s="67">
        <v>607718</v>
      </c>
      <c r="T54" s="67">
        <v>607693</v>
      </c>
      <c r="U54" s="67">
        <v>782493</v>
      </c>
      <c r="V54" s="67">
        <v>782493</v>
      </c>
      <c r="W54" s="67">
        <v>776939</v>
      </c>
      <c r="X54" s="67">
        <v>776939</v>
      </c>
      <c r="Y54" s="67">
        <v>922646</v>
      </c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</row>
    <row r="55" spans="1:49" hidden="1" outlineLevel="1" x14ac:dyDescent="0.25">
      <c r="A55" s="7" t="s">
        <v>181</v>
      </c>
      <c r="B55" s="67" t="s">
        <v>3</v>
      </c>
      <c r="C55" s="67">
        <v>59334</v>
      </c>
      <c r="D55" s="67">
        <v>98771</v>
      </c>
      <c r="E55" s="67" t="s">
        <v>3</v>
      </c>
      <c r="F55" s="67" t="s">
        <v>3</v>
      </c>
      <c r="G55" s="67" t="s">
        <v>3</v>
      </c>
      <c r="H55" s="67" t="s">
        <v>3</v>
      </c>
      <c r="I55" s="67" t="s">
        <v>3</v>
      </c>
      <c r="J55" s="67" t="s">
        <v>3</v>
      </c>
      <c r="K55" s="67" t="s">
        <v>3</v>
      </c>
      <c r="L55" s="67">
        <v>83028</v>
      </c>
      <c r="M55" s="67">
        <v>0</v>
      </c>
      <c r="N55" s="67">
        <v>47328</v>
      </c>
      <c r="O55" s="67">
        <v>83028</v>
      </c>
      <c r="P55" s="67">
        <v>128087</v>
      </c>
      <c r="Q55" s="67">
        <v>184632</v>
      </c>
      <c r="R55" s="67">
        <v>48191</v>
      </c>
      <c r="S55" s="67">
        <v>97823</v>
      </c>
      <c r="T55" s="67">
        <v>164418</v>
      </c>
      <c r="U55" s="67">
        <v>0</v>
      </c>
      <c r="V55" s="67">
        <v>44515</v>
      </c>
      <c r="W55" s="67">
        <v>91746</v>
      </c>
      <c r="X55" s="67">
        <v>149609</v>
      </c>
      <c r="Y55" s="67">
        <v>0</v>
      </c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</row>
    <row r="56" spans="1:49" s="89" customFormat="1" hidden="1" outlineLevel="1" x14ac:dyDescent="0.25">
      <c r="A56" s="16" t="s">
        <v>182</v>
      </c>
      <c r="B56" s="68">
        <v>205</v>
      </c>
      <c r="C56" s="68">
        <v>177</v>
      </c>
      <c r="D56" s="68">
        <v>188</v>
      </c>
      <c r="E56" s="68">
        <v>157</v>
      </c>
      <c r="F56" s="68" t="s">
        <v>3</v>
      </c>
      <c r="G56" s="68">
        <v>178</v>
      </c>
      <c r="H56" s="68">
        <v>207</v>
      </c>
      <c r="I56" s="68">
        <v>167</v>
      </c>
      <c r="J56" s="68">
        <v>168</v>
      </c>
      <c r="K56" s="68">
        <v>183</v>
      </c>
      <c r="L56" s="68">
        <v>4243</v>
      </c>
      <c r="M56" s="68">
        <v>157</v>
      </c>
      <c r="N56" s="68">
        <v>4399</v>
      </c>
      <c r="O56" s="68">
        <v>4243</v>
      </c>
      <c r="P56" s="68">
        <v>4148</v>
      </c>
      <c r="Q56" s="68">
        <v>4042</v>
      </c>
      <c r="R56" s="68">
        <v>3911</v>
      </c>
      <c r="S56" s="68">
        <v>6482</v>
      </c>
      <c r="T56" s="68">
        <v>6535</v>
      </c>
      <c r="U56" s="68">
        <v>6617</v>
      </c>
      <c r="V56" s="68">
        <v>6614</v>
      </c>
      <c r="W56" s="68">
        <v>6748</v>
      </c>
      <c r="X56" s="68">
        <v>6543</v>
      </c>
      <c r="Y56" s="68">
        <v>6788</v>
      </c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7"/>
      <c r="AQ56" s="67"/>
      <c r="AR56" s="67"/>
      <c r="AS56" s="67"/>
      <c r="AT56" s="67"/>
      <c r="AU56" s="67"/>
      <c r="AV56" s="67"/>
      <c r="AW56" s="67"/>
    </row>
    <row r="57" spans="1:49" hidden="1" outlineLevel="1" x14ac:dyDescent="0.25">
      <c r="A57" s="22" t="s">
        <v>183</v>
      </c>
      <c r="B57" s="69">
        <v>2021064</v>
      </c>
      <c r="C57" s="69">
        <v>2032093</v>
      </c>
      <c r="D57" s="69">
        <v>2159021</v>
      </c>
      <c r="E57" s="69">
        <v>2294331</v>
      </c>
      <c r="F57" s="69">
        <v>2751091</v>
      </c>
      <c r="G57" s="69">
        <v>2825327</v>
      </c>
      <c r="H57" s="69">
        <v>2804576</v>
      </c>
      <c r="I57" s="69">
        <v>2897032</v>
      </c>
      <c r="J57" s="69">
        <v>3278740</v>
      </c>
      <c r="K57" s="69">
        <v>3202899</v>
      </c>
      <c r="L57" s="69">
        <v>4301495</v>
      </c>
      <c r="M57" s="69">
        <v>3572196</v>
      </c>
      <c r="N57" s="69">
        <v>4132593</v>
      </c>
      <c r="O57" s="69">
        <v>4301495</v>
      </c>
      <c r="P57" s="69">
        <v>4589691</v>
      </c>
      <c r="Q57" s="69">
        <v>4657949</v>
      </c>
      <c r="R57" s="69">
        <v>4633575</v>
      </c>
      <c r="S57" s="69">
        <v>4592684</v>
      </c>
      <c r="T57" s="69">
        <v>4849689</v>
      </c>
      <c r="U57" s="69">
        <v>4911344</v>
      </c>
      <c r="V57" s="69">
        <v>4721173</v>
      </c>
      <c r="W57" s="69">
        <v>4742270</v>
      </c>
      <c r="X57" s="69">
        <v>4910671</v>
      </c>
      <c r="Y57" s="69">
        <v>5057550</v>
      </c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</row>
    <row r="58" spans="1:49" hidden="1" outlineLevel="1" x14ac:dyDescent="0.25">
      <c r="A58" s="3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45"/>
      <c r="O58" s="45"/>
      <c r="P58" s="45"/>
      <c r="Q58" s="45"/>
      <c r="R58" s="45"/>
      <c r="S58" s="45"/>
      <c r="AN58" s="143"/>
      <c r="AO58" s="143"/>
    </row>
    <row r="59" spans="1:49" hidden="1" outlineLevel="1" x14ac:dyDescent="0.25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AN59" s="143"/>
      <c r="AO59" s="143"/>
    </row>
    <row r="60" spans="1:49" hidden="1" outlineLevel="1" x14ac:dyDescent="0.25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AN60" s="143"/>
      <c r="AO60" s="143"/>
    </row>
    <row r="61" spans="1:49" collapsed="1" x14ac:dyDescent="0.25">
      <c r="A61" s="117" t="s">
        <v>290</v>
      </c>
      <c r="B61" s="72" t="s">
        <v>39</v>
      </c>
      <c r="C61" s="72" t="s">
        <v>40</v>
      </c>
      <c r="D61" s="72" t="s">
        <v>41</v>
      </c>
      <c r="E61" s="72" t="s">
        <v>42</v>
      </c>
      <c r="F61" s="72" t="s">
        <v>43</v>
      </c>
      <c r="G61" s="72" t="s">
        <v>44</v>
      </c>
      <c r="H61" s="72" t="s">
        <v>45</v>
      </c>
      <c r="I61" s="72" t="s">
        <v>46</v>
      </c>
      <c r="J61" s="72" t="s">
        <v>47</v>
      </c>
      <c r="K61" s="72" t="s">
        <v>48</v>
      </c>
      <c r="L61" s="72" t="s">
        <v>49</v>
      </c>
      <c r="M61" s="72" t="s">
        <v>50</v>
      </c>
      <c r="N61" s="72" t="s">
        <v>51</v>
      </c>
      <c r="O61" s="72" t="s">
        <v>52</v>
      </c>
      <c r="P61" s="72" t="s">
        <v>53</v>
      </c>
      <c r="Q61" s="72" t="s">
        <v>54</v>
      </c>
      <c r="R61" s="72" t="s">
        <v>55</v>
      </c>
      <c r="S61" s="72" t="s">
        <v>56</v>
      </c>
      <c r="T61" s="72" t="s">
        <v>57</v>
      </c>
      <c r="U61" s="72" t="s">
        <v>58</v>
      </c>
      <c r="V61" s="72" t="s">
        <v>59</v>
      </c>
      <c r="W61" s="72" t="s">
        <v>60</v>
      </c>
      <c r="X61" s="72" t="s">
        <v>61</v>
      </c>
      <c r="Y61" s="72" t="s">
        <v>62</v>
      </c>
      <c r="Z61" s="72" t="s">
        <v>63</v>
      </c>
      <c r="AA61" s="72" t="s">
        <v>64</v>
      </c>
      <c r="AB61" s="72" t="s">
        <v>65</v>
      </c>
      <c r="AC61" s="72" t="s">
        <v>66</v>
      </c>
      <c r="AD61" s="72" t="s">
        <v>217</v>
      </c>
      <c r="AE61" s="134" t="s">
        <v>220</v>
      </c>
      <c r="AF61" s="134" t="s">
        <v>221</v>
      </c>
      <c r="AG61" s="134" t="s">
        <v>223</v>
      </c>
      <c r="AH61" s="134" t="str">
        <f t="shared" ref="AH61:AW61" si="3">AH1</f>
        <v>1Q18</v>
      </c>
      <c r="AI61" s="134" t="str">
        <f t="shared" si="3"/>
        <v>2Q18</v>
      </c>
      <c r="AJ61" s="134" t="str">
        <f t="shared" si="3"/>
        <v>3Q18</v>
      </c>
      <c r="AK61" s="134" t="str">
        <f t="shared" si="3"/>
        <v>4Q18</v>
      </c>
      <c r="AL61" s="134" t="str">
        <f t="shared" si="3"/>
        <v>1Q19</v>
      </c>
      <c r="AM61" s="134" t="str">
        <f t="shared" si="3"/>
        <v>2Q19</v>
      </c>
      <c r="AN61" s="134" t="str">
        <f t="shared" si="3"/>
        <v>3Q19</v>
      </c>
      <c r="AO61" s="134" t="str">
        <f t="shared" si="3"/>
        <v>4Q19</v>
      </c>
      <c r="AP61" s="134" t="str">
        <f t="shared" si="3"/>
        <v>1Q20</v>
      </c>
      <c r="AQ61" s="134" t="str">
        <f t="shared" si="3"/>
        <v>2Q20</v>
      </c>
      <c r="AR61" s="134" t="str">
        <f t="shared" si="3"/>
        <v>3Q20</v>
      </c>
      <c r="AS61" s="134" t="str">
        <f t="shared" si="3"/>
        <v>4Q20</v>
      </c>
      <c r="AT61" s="134" t="str">
        <f t="shared" si="3"/>
        <v>1Q21</v>
      </c>
      <c r="AU61" s="134" t="str">
        <f t="shared" si="3"/>
        <v>2Q21</v>
      </c>
      <c r="AV61" s="134" t="str">
        <f t="shared" si="3"/>
        <v>3Q21</v>
      </c>
      <c r="AW61" s="134" t="str">
        <f t="shared" si="3"/>
        <v>4Q21</v>
      </c>
    </row>
    <row r="62" spans="1:49" s="102" customFormat="1" x14ac:dyDescent="0.25">
      <c r="A62" s="16" t="s">
        <v>137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>
        <v>2353500</v>
      </c>
    </row>
    <row r="63" spans="1:49" x14ac:dyDescent="0.25">
      <c r="A63" s="129" t="s">
        <v>184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>
        <v>2004126</v>
      </c>
    </row>
    <row r="64" spans="1:49" x14ac:dyDescent="0.25">
      <c r="A64" s="129" t="s">
        <v>139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>
        <v>266855</v>
      </c>
    </row>
    <row r="65" spans="1:63" x14ac:dyDescent="0.25">
      <c r="A65" s="129" t="s">
        <v>140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>
        <v>33355</v>
      </c>
    </row>
    <row r="66" spans="1:63" x14ac:dyDescent="0.25">
      <c r="A66" s="129" t="s">
        <v>141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>
        <v>8562</v>
      </c>
    </row>
    <row r="67" spans="1:63" x14ac:dyDescent="0.25">
      <c r="A67" s="130" t="s">
        <v>142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>
        <v>40602</v>
      </c>
    </row>
    <row r="68" spans="1:63" s="89" customFormat="1" x14ac:dyDescent="0.25">
      <c r="A68" s="16" t="s">
        <v>143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>
        <v>5019304</v>
      </c>
    </row>
    <row r="69" spans="1:63" s="89" customFormat="1" x14ac:dyDescent="0.25">
      <c r="A69" s="131" t="s">
        <v>144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>
        <v>373198</v>
      </c>
    </row>
    <row r="70" spans="1:63" x14ac:dyDescent="0.25">
      <c r="A70" s="132" t="s">
        <v>218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>
        <v>49965</v>
      </c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</row>
    <row r="71" spans="1:63" x14ac:dyDescent="0.25">
      <c r="A71" s="132" t="s">
        <v>139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>
        <v>232723</v>
      </c>
    </row>
    <row r="72" spans="1:63" x14ac:dyDescent="0.25">
      <c r="A72" s="132" t="s">
        <v>145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>
        <v>0</v>
      </c>
    </row>
    <row r="73" spans="1:63" x14ac:dyDescent="0.25">
      <c r="A73" s="132" t="s">
        <v>146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>
        <v>34612</v>
      </c>
    </row>
    <row r="74" spans="1:63" x14ac:dyDescent="0.25">
      <c r="A74" s="133" t="s">
        <v>151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>
        <v>55898</v>
      </c>
    </row>
    <row r="75" spans="1:63" x14ac:dyDescent="0.25">
      <c r="A75" s="132" t="s">
        <v>185</v>
      </c>
      <c r="B75" s="67"/>
      <c r="C75" s="67"/>
      <c r="D75" s="67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>
        <v>0</v>
      </c>
    </row>
    <row r="76" spans="1:63" s="19" customFormat="1" x14ac:dyDescent="0.25">
      <c r="A76" s="31" t="s">
        <v>152</v>
      </c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>
        <v>4489458</v>
      </c>
    </row>
    <row r="77" spans="1:63" x14ac:dyDescent="0.25">
      <c r="A77" s="132" t="s">
        <v>153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>
        <v>170337</v>
      </c>
    </row>
    <row r="78" spans="1:63" x14ac:dyDescent="0.25">
      <c r="A78" s="132" t="s">
        <v>154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>
        <v>4319121</v>
      </c>
    </row>
    <row r="79" spans="1:63" s="89" customFormat="1" x14ac:dyDescent="0.25">
      <c r="A79" s="131" t="s">
        <v>155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>
        <v>47477</v>
      </c>
    </row>
    <row r="80" spans="1:63" s="89" customFormat="1" x14ac:dyDescent="0.25">
      <c r="A80" s="131" t="s">
        <v>156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>
        <v>109171</v>
      </c>
    </row>
    <row r="81" spans="1:49" x14ac:dyDescent="0.25">
      <c r="A81" s="22" t="s">
        <v>157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>
        <v>7372804</v>
      </c>
    </row>
    <row r="82" spans="1:49" x14ac:dyDescent="0.25">
      <c r="A82" s="3" t="s">
        <v>0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AP82" s="30"/>
      <c r="AQ82" s="30"/>
      <c r="AR82" s="30"/>
      <c r="AS82" s="30"/>
      <c r="AT82" s="30"/>
      <c r="AU82" s="30"/>
      <c r="AV82" s="30"/>
      <c r="AW82" s="30"/>
    </row>
    <row r="83" spans="1:49" x14ac:dyDescent="0.25">
      <c r="A83" s="117" t="s">
        <v>291</v>
      </c>
      <c r="B83" s="72" t="s">
        <v>39</v>
      </c>
      <c r="C83" s="72" t="s">
        <v>40</v>
      </c>
      <c r="D83" s="72" t="s">
        <v>41</v>
      </c>
      <c r="E83" s="72" t="s">
        <v>42</v>
      </c>
      <c r="F83" s="72" t="s">
        <v>43</v>
      </c>
      <c r="G83" s="72" t="s">
        <v>44</v>
      </c>
      <c r="H83" s="72" t="s">
        <v>45</v>
      </c>
      <c r="I83" s="72" t="s">
        <v>46</v>
      </c>
      <c r="J83" s="72" t="s">
        <v>47</v>
      </c>
      <c r="K83" s="72" t="s">
        <v>48</v>
      </c>
      <c r="L83" s="72" t="s">
        <v>49</v>
      </c>
      <c r="M83" s="72" t="s">
        <v>50</v>
      </c>
      <c r="N83" s="72" t="s">
        <v>51</v>
      </c>
      <c r="O83" s="72" t="s">
        <v>52</v>
      </c>
      <c r="P83" s="72" t="s">
        <v>53</v>
      </c>
      <c r="Q83" s="72" t="s">
        <v>54</v>
      </c>
      <c r="R83" s="72" t="s">
        <v>55</v>
      </c>
      <c r="S83" s="72" t="s">
        <v>56</v>
      </c>
      <c r="T83" s="72" t="s">
        <v>57</v>
      </c>
      <c r="U83" s="72" t="s">
        <v>58</v>
      </c>
      <c r="V83" s="72" t="s">
        <v>59</v>
      </c>
      <c r="W83" s="72" t="s">
        <v>60</v>
      </c>
      <c r="X83" s="72" t="s">
        <v>61</v>
      </c>
      <c r="Y83" s="72" t="s">
        <v>62</v>
      </c>
      <c r="Z83" s="72" t="s">
        <v>63</v>
      </c>
      <c r="AA83" s="72" t="s">
        <v>64</v>
      </c>
      <c r="AB83" s="72" t="s">
        <v>65</v>
      </c>
      <c r="AC83" s="72" t="s">
        <v>66</v>
      </c>
      <c r="AD83" s="72" t="s">
        <v>217</v>
      </c>
      <c r="AE83" s="134" t="s">
        <v>220</v>
      </c>
      <c r="AF83" s="134" t="s">
        <v>222</v>
      </c>
      <c r="AG83" s="134" t="s">
        <v>223</v>
      </c>
      <c r="AH83" s="134" t="str">
        <f t="shared" ref="AH83:AW83" si="4">AH1</f>
        <v>1Q18</v>
      </c>
      <c r="AI83" s="134" t="str">
        <f t="shared" si="4"/>
        <v>2Q18</v>
      </c>
      <c r="AJ83" s="134" t="str">
        <f t="shared" si="4"/>
        <v>3Q18</v>
      </c>
      <c r="AK83" s="134" t="str">
        <f t="shared" si="4"/>
        <v>4Q18</v>
      </c>
      <c r="AL83" s="134" t="str">
        <f t="shared" si="4"/>
        <v>1Q19</v>
      </c>
      <c r="AM83" s="134" t="str">
        <f t="shared" si="4"/>
        <v>2Q19</v>
      </c>
      <c r="AN83" s="134" t="str">
        <f t="shared" si="4"/>
        <v>3Q19</v>
      </c>
      <c r="AO83" s="134" t="str">
        <f t="shared" si="4"/>
        <v>4Q19</v>
      </c>
      <c r="AP83" s="134" t="str">
        <f t="shared" si="4"/>
        <v>1Q20</v>
      </c>
      <c r="AQ83" s="134" t="str">
        <f t="shared" si="4"/>
        <v>2Q20</v>
      </c>
      <c r="AR83" s="134" t="str">
        <f t="shared" si="4"/>
        <v>3Q20</v>
      </c>
      <c r="AS83" s="134" t="str">
        <f t="shared" si="4"/>
        <v>4Q20</v>
      </c>
      <c r="AT83" s="134" t="str">
        <f t="shared" si="4"/>
        <v>1Q21</v>
      </c>
      <c r="AU83" s="134" t="str">
        <f t="shared" si="4"/>
        <v>2Q21</v>
      </c>
      <c r="AV83" s="134" t="str">
        <f t="shared" si="4"/>
        <v>3Q21</v>
      </c>
      <c r="AW83" s="134" t="str">
        <f t="shared" si="4"/>
        <v>4Q21</v>
      </c>
    </row>
    <row r="84" spans="1:49" s="102" customFormat="1" x14ac:dyDescent="0.25">
      <c r="A84" s="16" t="s">
        <v>162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>
        <v>507687</v>
      </c>
    </row>
    <row r="85" spans="1:49" x14ac:dyDescent="0.25">
      <c r="A85" s="7" t="s">
        <v>163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>
        <v>41388</v>
      </c>
    </row>
    <row r="86" spans="1:49" x14ac:dyDescent="0.25">
      <c r="A86" s="7" t="s">
        <v>164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>
        <v>19597</v>
      </c>
    </row>
    <row r="87" spans="1:49" x14ac:dyDescent="0.25">
      <c r="A87" s="7" t="s">
        <v>165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>
        <v>21310</v>
      </c>
    </row>
    <row r="88" spans="1:49" x14ac:dyDescent="0.25">
      <c r="A88" s="7" t="s">
        <v>166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>
        <v>300205</v>
      </c>
    </row>
    <row r="89" spans="1:49" x14ac:dyDescent="0.25">
      <c r="A89" s="7" t="s">
        <v>167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>
        <v>21694</v>
      </c>
    </row>
    <row r="90" spans="1:49" s="92" customFormat="1" x14ac:dyDescent="0.25">
      <c r="A90" s="36" t="s">
        <v>170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>
        <v>103493</v>
      </c>
    </row>
    <row r="91" spans="1:49" x14ac:dyDescent="0.25">
      <c r="A91" s="7" t="s">
        <v>168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>
        <v>0</v>
      </c>
    </row>
    <row r="92" spans="1:49" x14ac:dyDescent="0.25">
      <c r="A92" s="116" t="s">
        <v>175</v>
      </c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>
        <v>0</v>
      </c>
    </row>
    <row r="93" spans="1:49" s="89" customFormat="1" x14ac:dyDescent="0.25">
      <c r="A93" s="16" t="s">
        <v>171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>
        <v>3424583</v>
      </c>
    </row>
    <row r="94" spans="1:49" x14ac:dyDescent="0.25">
      <c r="A94" s="7" t="s">
        <v>166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>
        <v>1413767</v>
      </c>
    </row>
    <row r="95" spans="1:49" x14ac:dyDescent="0.25">
      <c r="A95" s="7" t="s">
        <v>167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>
        <v>1688260</v>
      </c>
    </row>
    <row r="96" spans="1:49" x14ac:dyDescent="0.25">
      <c r="A96" s="7" t="s">
        <v>172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>
        <v>0</v>
      </c>
    </row>
    <row r="97" spans="1:49" x14ac:dyDescent="0.25">
      <c r="A97" s="7" t="s">
        <v>126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>
        <v>9708</v>
      </c>
    </row>
    <row r="98" spans="1:49" x14ac:dyDescent="0.25">
      <c r="A98" s="7" t="s">
        <v>145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>
        <v>267290</v>
      </c>
    </row>
    <row r="99" spans="1:49" x14ac:dyDescent="0.25">
      <c r="A99" s="7" t="s">
        <v>175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>
        <v>45558</v>
      </c>
    </row>
    <row r="100" spans="1:49" x14ac:dyDescent="0.25">
      <c r="A100" s="23" t="s">
        <v>176</v>
      </c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>
        <v>0</v>
      </c>
    </row>
    <row r="101" spans="1:49" s="89" customFormat="1" x14ac:dyDescent="0.25">
      <c r="A101" s="17" t="s">
        <v>177</v>
      </c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>
        <v>3440534</v>
      </c>
    </row>
    <row r="102" spans="1:49" x14ac:dyDescent="0.25">
      <c r="A102" s="20" t="s">
        <v>178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>
        <v>1069691</v>
      </c>
    </row>
    <row r="103" spans="1:49" x14ac:dyDescent="0.25">
      <c r="A103" s="7" t="s">
        <v>179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>
        <v>13791</v>
      </c>
    </row>
    <row r="104" spans="1:49" x14ac:dyDescent="0.25">
      <c r="A104" s="7" t="s">
        <v>180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>
        <v>928391</v>
      </c>
    </row>
    <row r="105" spans="1:49" x14ac:dyDescent="0.25">
      <c r="A105" s="7" t="s">
        <v>181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>
        <v>0</v>
      </c>
    </row>
    <row r="106" spans="1:49" x14ac:dyDescent="0.25">
      <c r="A106" s="7" t="s">
        <v>182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>
        <v>11156</v>
      </c>
    </row>
    <row r="107" spans="1:49" x14ac:dyDescent="0.25">
      <c r="A107" s="22" t="s">
        <v>183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>
        <v>7372804</v>
      </c>
    </row>
    <row r="108" spans="1:49" x14ac:dyDescent="0.25">
      <c r="AP108" s="30"/>
      <c r="AQ108" s="30"/>
      <c r="AR108" s="30"/>
      <c r="AS108" s="30"/>
      <c r="AT108" s="30"/>
      <c r="AU108" s="30"/>
      <c r="AV108" s="30"/>
      <c r="AW108" s="30"/>
    </row>
    <row r="109" spans="1:49" x14ac:dyDescent="0.25">
      <c r="AP109" s="30"/>
      <c r="AQ109" s="30"/>
      <c r="AR109" s="30"/>
      <c r="AS109" s="30"/>
      <c r="AT109" s="30"/>
      <c r="AU109" s="30"/>
      <c r="AV109" s="30"/>
      <c r="AW109" s="30"/>
    </row>
    <row r="110" spans="1:49" x14ac:dyDescent="0.25">
      <c r="A110" s="119" t="s">
        <v>238</v>
      </c>
      <c r="B110" s="72" t="str">
        <f t="shared" ref="B110:AW110" si="5">B1</f>
        <v>1Q10</v>
      </c>
      <c r="C110" s="72" t="str">
        <f t="shared" si="5"/>
        <v>2Q10</v>
      </c>
      <c r="D110" s="72" t="str">
        <f t="shared" si="5"/>
        <v>3Q10</v>
      </c>
      <c r="E110" s="72" t="str">
        <f t="shared" si="5"/>
        <v>4Q10</v>
      </c>
      <c r="F110" s="72" t="str">
        <f t="shared" si="5"/>
        <v>1Q11</v>
      </c>
      <c r="G110" s="72" t="str">
        <f t="shared" si="5"/>
        <v>2Q11</v>
      </c>
      <c r="H110" s="72" t="str">
        <f t="shared" si="5"/>
        <v>3Q11</v>
      </c>
      <c r="I110" s="72" t="str">
        <f t="shared" si="5"/>
        <v>4Q11</v>
      </c>
      <c r="J110" s="72" t="str">
        <f t="shared" si="5"/>
        <v>1Q12</v>
      </c>
      <c r="K110" s="72" t="str">
        <f t="shared" si="5"/>
        <v>2Q12</v>
      </c>
      <c r="L110" s="72" t="str">
        <f t="shared" si="5"/>
        <v>3Q12</v>
      </c>
      <c r="M110" s="72" t="str">
        <f t="shared" si="5"/>
        <v>4Q12</v>
      </c>
      <c r="N110" s="72" t="str">
        <f t="shared" si="5"/>
        <v>1Q13</v>
      </c>
      <c r="O110" s="72" t="str">
        <f t="shared" si="5"/>
        <v>2Q13</v>
      </c>
      <c r="P110" s="72" t="str">
        <f t="shared" si="5"/>
        <v>3Q13</v>
      </c>
      <c r="Q110" s="72" t="str">
        <f t="shared" si="5"/>
        <v>4Q13</v>
      </c>
      <c r="R110" s="72" t="str">
        <f t="shared" si="5"/>
        <v>1Q14</v>
      </c>
      <c r="S110" s="72" t="str">
        <f t="shared" si="5"/>
        <v>2Q14</v>
      </c>
      <c r="T110" s="72" t="str">
        <f t="shared" si="5"/>
        <v>3Q14</v>
      </c>
      <c r="U110" s="72" t="str">
        <f t="shared" si="5"/>
        <v>4Q14</v>
      </c>
      <c r="V110" s="72" t="str">
        <f t="shared" si="5"/>
        <v>1Q15</v>
      </c>
      <c r="W110" s="72" t="str">
        <f t="shared" si="5"/>
        <v>2Q15</v>
      </c>
      <c r="X110" s="72" t="str">
        <f t="shared" si="5"/>
        <v>3Q15</v>
      </c>
      <c r="Y110" s="72" t="str">
        <f t="shared" si="5"/>
        <v>4Q15</v>
      </c>
      <c r="Z110" s="72" t="str">
        <f t="shared" si="5"/>
        <v>1Q16</v>
      </c>
      <c r="AA110" s="72" t="str">
        <f t="shared" si="5"/>
        <v>2Q16</v>
      </c>
      <c r="AB110" s="72" t="str">
        <f t="shared" si="5"/>
        <v>3Q16</v>
      </c>
      <c r="AC110" s="72" t="str">
        <f t="shared" si="5"/>
        <v>4Q16</v>
      </c>
      <c r="AD110" s="72" t="str">
        <f t="shared" si="5"/>
        <v>1Q17</v>
      </c>
      <c r="AE110" s="72" t="str">
        <f t="shared" si="5"/>
        <v>2Q17</v>
      </c>
      <c r="AF110" s="72" t="str">
        <f t="shared" si="5"/>
        <v>3Q17</v>
      </c>
      <c r="AG110" s="72" t="str">
        <f t="shared" si="5"/>
        <v>4Q17</v>
      </c>
      <c r="AH110" s="72" t="str">
        <f t="shared" si="5"/>
        <v>1Q18</v>
      </c>
      <c r="AI110" s="72" t="str">
        <f t="shared" si="5"/>
        <v>2Q18</v>
      </c>
      <c r="AJ110" s="72" t="str">
        <f t="shared" si="5"/>
        <v>3Q18</v>
      </c>
      <c r="AK110" s="72" t="str">
        <f t="shared" si="5"/>
        <v>4Q18</v>
      </c>
      <c r="AL110" s="72" t="str">
        <f t="shared" si="5"/>
        <v>1Q19</v>
      </c>
      <c r="AM110" s="72" t="str">
        <f t="shared" si="5"/>
        <v>2Q19</v>
      </c>
      <c r="AN110" s="72" t="str">
        <f t="shared" si="5"/>
        <v>3Q19</v>
      </c>
      <c r="AO110" s="72" t="str">
        <f t="shared" si="5"/>
        <v>4Q19</v>
      </c>
      <c r="AP110" s="72" t="str">
        <f t="shared" si="5"/>
        <v>1Q20</v>
      </c>
      <c r="AQ110" s="72" t="str">
        <f t="shared" si="5"/>
        <v>2Q20</v>
      </c>
      <c r="AR110" s="72" t="str">
        <f t="shared" si="5"/>
        <v>3Q20</v>
      </c>
      <c r="AS110" s="72" t="str">
        <f t="shared" si="5"/>
        <v>4Q20</v>
      </c>
      <c r="AT110" s="72" t="str">
        <f t="shared" si="5"/>
        <v>1Q21</v>
      </c>
      <c r="AU110" s="72" t="str">
        <f t="shared" si="5"/>
        <v>2Q21</v>
      </c>
      <c r="AV110" s="72" t="str">
        <f t="shared" si="5"/>
        <v>3Q21</v>
      </c>
      <c r="AW110" s="72" t="str">
        <f t="shared" si="5"/>
        <v>4Q21</v>
      </c>
    </row>
    <row r="111" spans="1:49" x14ac:dyDescent="0.25">
      <c r="A111" s="1" t="s">
        <v>239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>
        <v>3423926</v>
      </c>
    </row>
    <row r="112" spans="1:49" x14ac:dyDescent="0.25">
      <c r="A112" s="1" t="s">
        <v>240</v>
      </c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>
        <v>2054091</v>
      </c>
    </row>
    <row r="113" spans="1:49" x14ac:dyDescent="0.25">
      <c r="A113" s="1" t="s">
        <v>241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>
        <v>1369835</v>
      </c>
    </row>
    <row r="114" spans="1:49" x14ac:dyDescent="0.25">
      <c r="A114" s="150" t="s">
        <v>242</v>
      </c>
      <c r="B114" s="151"/>
      <c r="C114" s="151"/>
      <c r="D114" s="151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>
        <v>2.6693226703457094</v>
      </c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12</vt:i4>
      </vt:variant>
    </vt:vector>
  </HeadingPairs>
  <TitlesOfParts>
    <vt:vector size="26" baseType="lpstr">
      <vt:lpstr>IESC&gt;&gt;</vt:lpstr>
      <vt:lpstr>Indicators - Quaterly</vt:lpstr>
      <vt:lpstr>Indicators - Annual</vt:lpstr>
      <vt:lpstr>Portfolio</vt:lpstr>
      <vt:lpstr>Operational Performance</vt:lpstr>
      <vt:lpstr>P&amp;L</vt:lpstr>
      <vt:lpstr>Gross Revenue</vt:lpstr>
      <vt:lpstr>Costs and Expenses</vt:lpstr>
      <vt:lpstr>Other Op. Revenue (Expenses)</vt:lpstr>
      <vt:lpstr>Consolidated Statement</vt:lpstr>
      <vt:lpstr>Cash Flow</vt:lpstr>
      <vt:lpstr>IGTI&gt;&gt;</vt:lpstr>
      <vt:lpstr>P&amp;L IGTI</vt:lpstr>
      <vt:lpstr>Consolidated Statement IGTI</vt:lpstr>
      <vt:lpstr>'Cash Flow'!Titulos_de_impressao</vt:lpstr>
      <vt:lpstr>'Consolidated Statement'!Titulos_de_impressao</vt:lpstr>
      <vt:lpstr>'Consolidated Statement IGTI'!Titulos_de_impressao</vt:lpstr>
      <vt:lpstr>'Costs and Expenses'!Titulos_de_impressao</vt:lpstr>
      <vt:lpstr>'Gross Revenue'!Titulos_de_impressao</vt:lpstr>
      <vt:lpstr>'Indicators - Annual'!Titulos_de_impressao</vt:lpstr>
      <vt:lpstr>'Indicators - Quaterly'!Titulos_de_impressao</vt:lpstr>
      <vt:lpstr>'Operational Performance'!Titulos_de_impressao</vt:lpstr>
      <vt:lpstr>'Other Op. Revenue (Expenses)'!Titulos_de_impressao</vt:lpstr>
      <vt:lpstr>'P&amp;L'!Titulos_de_impressao</vt:lpstr>
      <vt:lpstr>'P&amp;L IGTI'!Titulos_de_impressao</vt:lpstr>
      <vt:lpstr>Portfolio!Titulos_de_impressao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2022-03-15T21:51:21Z</dcterms:modified>
</cp:coreProperties>
</file>